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05" documentId="13_ncr:1_{F6CB121F-512D-4AA6-A0C1-0FB36C537598}" xr6:coauthVersionLast="47" xr6:coauthVersionMax="47" xr10:uidLastSave="{E38FE311-78C0-4FFC-8B2A-3A32BEE709AF}"/>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<sst xmlns="http://schemas.openxmlformats.org/spreadsheetml/2006/main" count="180282" uniqueCount="39126">
  <si>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</si>
  <si>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</si>
  <si>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</si>
  <si>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</si>
  <si>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</si>
  <si>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</si>
  <si>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</si>
  <si>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</si>
  <si>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</si>
  <si>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</si>
  <si>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</si>
  <si>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</si>
  <si>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</si>
  <si>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</si>
  <si>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</si>
  <si>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</si>
  <si>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</si>
  <si>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</si>
  <si>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</si>
  <si>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</si>
  <si>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</si>
  <si>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</si>
  <si>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</si>
  <si>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</si>
  <si>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</si>
  <si>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</si>
  <si>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</si>
  <si>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</si>
  <si>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</si>
  <si>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</si>
  <si>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</si>
  <si>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</si>
  <si>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</si>
  <si>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</si>
  <si>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</si>
  <si>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</si>
  <si>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</si>
  <si>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</si>
  <si>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</si>
  <si>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</si>
  <si>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</si>
  <si>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</si>
  <si>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</si>
  <si>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</si>
  <si>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</si>
  <si>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</si>
  <si>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</si>
  <si>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</si>
  <si>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</si>
  <si>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</si>
  <si>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</si>
  <si>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</si>
  <si>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</si>
  <si>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</si>
  <si>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</si>
  <si>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</si>
  <si>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</si>
  <si>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</si>
  <si>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</si>
  <si>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</si>
  <si>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</si>
  <si>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</si>
  <si>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</si>
  <si>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</si>
  <si>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</si>
  <si>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</si>
  <si>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</si>
  <si>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</si>
  <si>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</si>
  <si>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</si>
  <si>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</si>
  <si>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</si>
  <si>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</si>
  <si>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</si>
  <si>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</si>
  <si>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</si>
  <si>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</si>
  <si>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</si>
  <si>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</si>
  <si>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</si>
  <si>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</si>
  <si>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</si>
  <si>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</si>
  <si>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</si>
  <si>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</si>
  <si>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</si>
  <si>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</si>
  <si>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</si>
  <si>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</si>
  <si>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</si>
  <si>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</si>
  <si>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</si>
  <si>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</si>
  <si>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</si>
  <si>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</si>
  <si>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</si>
  <si>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</si>
  <si>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</si>
  <si>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</si>
  <si>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</si>
  <si>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</si>
  <si>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</si>
  <si>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</si>
  <si>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</si>
  <si>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</si>
  <si>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</si>
  <si>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</si>
  <si>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</si>
  <si>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</si>
  <si>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</si>
  <si>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</si>
  <si>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</si>
  <si>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</si>
  <si>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</si>
  <si>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</si>
  <si>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</si>
  <si>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</si>
  <si>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</si>
  <si>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</si>
  <si>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</si>
  <si>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</si>
  <si>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</si>
  <si>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</si>
  <si>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</si>
  <si>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</si>
  <si>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</si>
  <si>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</si>
  <si>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</si>
  <si>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</si>
  <si>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</si>
  <si>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</si>
  <si>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</si>
  <si>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</si>
  <si>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</si>
  <si>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</si>
  <si>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</si>
  <si>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</si>
  <si>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</si>
  <si>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</si>
  <si>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</si>
  <si>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</si>
  <si>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</si>
  <si>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</si>
  <si>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</si>
  <si>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</si>
  <si>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</si>
  <si>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</si>
  <si>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</si>
  <si>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</si>
  <si>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</si>
  <si>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</si>
  <si>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</si>
  <si>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</si>
  <si>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</si>
  <si>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</si>
  <si>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</si>
  <si>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</si>
  <si>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</si>
  <si>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</si>
  <si>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</si>
  <si>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</si>
  <si>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</si>
  <si>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</si>
  <si>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</si>
  <si>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</si>
  <si>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</si>
  <si>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</si>
  <si>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</si>
  <si>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</si>
  <si>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</si>
  <si>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</si>
  <si>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</si>
  <si>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</si>
  <si>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</si>
  <si>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</si>
  <si>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</si>
  <si>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</si>
  <si>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</si>
  <si>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</si>
  <si>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</si>
  <si>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</si>
  <si>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</si>
  <si>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</si>
  <si>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</si>
  <si>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</si>
  <si>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</si>
  <si>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</si>
  <si>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</si>
  <si>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</si>
  <si>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</si>
  <si>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</si>
  <si>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</si>
  <si>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</si>
  <si>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</si>
  <si>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</si>
  <si>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</si>
  <si>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</si>
  <si>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</si>
  <si>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</si>
  <si>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</si>
  <si>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</si>
  <si>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</si>
  <si>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</si>
  <si>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</si>
  <si>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</si>
  <si>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</si>
  <si>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</si>
  <si>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</si>
  <si>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</si>
  <si>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</si>
  <si>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</si>
  <si>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</si>
  <si>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</si>
  <si>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</si>
  <si>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</si>
  <si>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</si>
  <si>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</si>
  <si>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</si>
  <si>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</si>
  <si>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</si>
  <si>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</si>
  <si>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</si>
  <si>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</si>
  <si>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</si>
  <si>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</si>
  <si>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</si>
  <si>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</si>
  <si>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</si>
  <si>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</si>
  <si>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</si>
  <si>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</si>
  <si>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</si>
  <si>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</si>
  <si>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</si>
  <si>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</si>
  <si>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</si>
  <si>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</si>
  <si>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</si>
  <si>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</si>
  <si>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</si>
  <si>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</si>
  <si>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</si>
  <si>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</si>
  <si>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</si>
  <si>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</si>
  <si>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</si>
  <si>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</si>
  <si>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</si>
  <si>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</si>
  <si>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</si>
  <si>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</si>
  <si>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</si>
  <si>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</si>
  <si>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</si>
  <si>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</si>
  <si>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</si>
  <si>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</si>
  <si>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</si>
  <si>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</si>
  <si>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</si>
  <si>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</si>
  <si>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</si>
  <si>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</si>
  <si>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</si>
  <si>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</si>
  <si>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</si>
  <si>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</si>
  <si>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</si>
  <si>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</si>
  <si>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</si>
  <si>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</si>
  <si>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</si>
  <si>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</si>
  <si>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</si>
  <si>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</si>
  <si>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</si>
  <si>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</si>
  <si>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</si>
  <si>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</si>
  <si>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</si>
  <si>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</si>
  <si>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</si>
  <si>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</si>
  <si>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</si>
  <si>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</si>
  <si>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</si>
  <si>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</si>
  <si>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</si>
  <si>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</si>
  <si>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</si>
  <si>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</si>
  <si>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</si>
  <si>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</si>
  <si>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</si>
  <si>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</si>
  <si>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</si>
  <si>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</si>
  <si>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</si>
  <si>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</si>
  <si>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</si>
  <si>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</si>
  <si>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</si>
  <si>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</si>
  <si>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</si>
  <si>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</si>
  <si>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</si>
  <si>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</si>
  <si>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</si>
  <si>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</si>
  <si>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</si>
  <si>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</si>
  <si>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</si>
  <si>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</si>
  <si>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</si>
  <si>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</si>
  <si>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</si>
  <si>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</si>
  <si>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</si>
  <si>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</si>
  <si>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</si>
  <si>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</si>
  <si>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</si>
  <si>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</si>
  <si>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</si>
  <si>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</si>
  <si>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</si>
  <si>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</si>
  <si>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</si>
  <si>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</si>
  <si>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</si>
  <si>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</si>
  <si>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</si>
  <si>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</si>
  <si>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</si>
  <si>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</si>
  <si>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</si>
  <si>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</si>
  <si>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</si>
  <si>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</si>
  <si>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</si>
  <si>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</si>
  <si>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</si>
  <si>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</si>
  <si>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</si>
  <si>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</si>
  <si>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</si>
  <si>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</si>
  <si>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</si>
  <si>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</si>
  <si>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</si>
  <si>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</si>
  <si>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</si>
  <si>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</si>
  <si>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</si>
  <si>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</si>
  <si>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</si>
  <si>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</si>
  <si>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</si>
  <si>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</si>
  <si>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</si>
  <si>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</si>
  <si>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</si>
  <si>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</si>
  <si>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</si>
  <si>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</si>
  <si>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</si>
  <si>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</si>
  <si>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</si>
  <si>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</si>
  <si>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</si>
  <si>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</si>
  <si>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</si>
  <si>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</si>
  <si>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</si>
  <si>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</si>
  <si>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</si>
  <si>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</si>
  <si>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</si>
  <si>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</si>
  <si>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</si>
  <si>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</si>
  <si>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</si>
  <si>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</si>
  <si>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</si>
  <si>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</si>
  <si>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</si>
  <si>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</si>
  <si>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</si>
  <si>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</si>
  <si>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</si>
  <si>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</si>
  <si>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</si>
  <si>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</si>
  <si>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</si>
  <si>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</si>
  <si>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</si>
  <si>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</si>
  <si>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</si>
  <si>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</si>
  <si>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</si>
  <si>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</si>
  <si>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</si>
  <si>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</si>
  <si>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</si>
  <si>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</si>
  <si>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</si>
  <si>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</si>
  <si>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</si>
  <si>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</si>
  <si>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</si>
  <si>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</si>
  <si>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</si>
  <si>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</si>
  <si>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</si>
  <si>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</si>
  <si>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</si>
  <si>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</si>
  <si>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</si>
  <si>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</si>
  <si>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</si>
  <si>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</si>
  <si>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</si>
  <si>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</si>
  <si>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</si>
  <si>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</si>
  <si>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</si>
  <si>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</si>
  <si>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</si>
  <si>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</si>
  <si>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</si>
  <si>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</si>
  <si>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</si>
  <si>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</si>
  <si>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</si>
  <si>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</si>
  <si>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</si>
  <si>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</si>
  <si>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</si>
  <si>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</si>
  <si>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</si>
  <si>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</si>
  <si>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</si>
  <si>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</si>
  <si>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</si>
  <si>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</si>
  <si>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</si>
  <si>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</si>
  <si>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</si>
  <si>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</si>
  <si>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</si>
  <si>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</si>
  <si>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</si>
  <si>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</si>
  <si>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</si>
  <si>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</si>
  <si>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</si>
  <si>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</si>
  <si>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</si>
  <si>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</si>
  <si>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</si>
  <si>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</si>
  <si>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</si>
  <si>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</si>
  <si>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</si>
  <si>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</si>
  <si>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</si>
  <si>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</si>
  <si>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</si>
  <si>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</si>
  <si>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</si>
  <si>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</si>
  <si>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</si>
  <si>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</si>
  <si>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</si>
  <si>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</si>
  <si>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</si>
  <si>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</si>
  <si>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</si>
  <si>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</si>
  <si>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</si>
  <si>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</si>
  <si>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</si>
  <si>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</si>
  <si>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</si>
  <si>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</si>
  <si>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</si>
  <si>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</si>
  <si>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</si>
  <si>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</si>
  <si>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</si>
  <si>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</si>
  <si>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</si>
  <si>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</si>
  <si>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</si>
  <si>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</si>
  <si>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</si>
  <si>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</si>
  <si>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</si>
  <si>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</si>
  <si>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</si>
  <si>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</si>
  <si>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</si>
  <si>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</si>
  <si>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</si>
  <si>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</si>
  <si>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</si>
  <si>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</si>
  <si>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</si>
  <si>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</si>
  <si>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</si>
  <si>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</si>
  <si>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</si>
  <si>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</si>
  <si>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</si>
  <si>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</si>
  <si>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</si>
  <si>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</si>
  <si>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</si>
  <si>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</si>
  <si>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</si>
  <si>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</si>
  <si>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</si>
  <si>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</si>
  <si>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</si>
  <si>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</si>
  <si>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</si>
  <si>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</si>
  <si>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</si>
  <si>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</si>
  <si>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</si>
  <si>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</si>
  <si>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</si>
  <si>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</si>
  <si>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</si>
  <si>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</si>
  <si>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</si>
  <si>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</si>
  <si>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</si>
  <si>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</si>
  <si>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</si>
  <si>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</si>
  <si>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</si>
  <si>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</si>
  <si>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</si>
  <si>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</si>
  <si>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</si>
  <si>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</si>
  <si>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</si>
  <si>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</si>
  <si>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</si>
  <si>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</si>
  <si>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</si>
  <si>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</si>
  <si>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</si>
  <si>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</si>
  <si>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</si>
  <si>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</si>
  <si>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</si>
  <si>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</si>
  <si>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</si>
  <si>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</si>
  <si>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</si>
  <si>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</si>
  <si>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</si>
  <si>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</si>
  <si>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</si>
  <si>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</si>
  <si>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</si>
  <si>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</si>
  <si>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</si>
  <si>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</si>
  <si>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</si>
  <si>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</si>
  <si>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</si>
  <si>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</si>
  <si>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</si>
  <si>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</si>
  <si>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</si>
  <si>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</si>
  <si>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</si>
  <si>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</si>
  <si>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</si>
  <si>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</si>
  <si>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</si>
  <si>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</si>
  <si>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</si>
  <si>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</si>
  <si>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</si>
  <si>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</si>
  <si>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</si>
  <si>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</si>
  <si>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</si>
  <si>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</si>
  <si>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</si>
  <si>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</si>
  <si>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</si>
  <si>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</si>
  <si>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</si>
  <si>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</si>
  <si>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</si>
  <si>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</si>
  <si>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</si>
  <si>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</si>
  <si>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</si>
  <si>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</si>
  <si>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</si>
  <si>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</si>
  <si>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</si>
  <si>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</si>
  <si>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</si>
  <si>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</si>
  <si>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</si>
  <si>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</si>
  <si>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</si>
  <si>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</si>
  <si>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</si>
  <si>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</si>
  <si>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</si>
  <si>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</si>
  <si>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</si>
  <si>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</si>
  <si>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</si>
  <si>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</si>
  <si>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</si>
  <si>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</si>
  <si>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</si>
  <si>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</si>
  <si>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</si>
  <si>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</si>
  <si>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</si>
  <si>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</si>
  <si>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</si>
  <si>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</si>
  <si>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</si>
  <si>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</si>
  <si>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</si>
  <si>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</si>
  <si>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</si>
  <si>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</si>
  <si>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</si>
  <si>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</si>
  <si>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</si>
  <si>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</si>
  <si>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</si>
  <si>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</si>
  <si>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</si>
  <si>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</si>
  <si>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</si>
  <si>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</si>
  <si>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</si>
  <si>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</si>
  <si>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</si>
  <si>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</si>
  <si>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</si>
  <si>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</si>
  <si>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</si>
  <si>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</si>
  <si>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</si>
  <si>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</si>
  <si>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</si>
  <si>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</si>
  <si>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</si>
  <si>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</si>
  <si>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</si>
  <si>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</si>
  <si>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</si>
  <si>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</si>
  <si>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</si>
  <si>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</si>
  <si>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</si>
  <si>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</si>
  <si>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</si>
  <si>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</si>
  <si>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</si>
  <si>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</si>
  <si>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</si>
  <si>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</si>
  <si>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</si>
  <si>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</si>
  <si>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</si>
  <si>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</si>
  <si>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</si>
  <si>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</si>
  <si>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</si>
  <si>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</si>
  <si>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</si>
  <si>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</si>
  <si>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</si>
  <si>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</si>
  <si>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</si>
  <si>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</si>
  <si>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</si>
  <si>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</si>
  <si>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</si>
  <si>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</si>
  <si>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</si>
  <si>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</si>
  <si>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</si>
  <si>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</si>
  <si>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</si>
  <si>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</si>
  <si>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</si>
  <si>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</si>
  <si>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</si>
  <si>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</si>
  <si>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</si>
  <si>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</si>
  <si>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</si>
  <si>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</si>
  <si>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</si>
  <si>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</si>
  <si>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</si>
  <si>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</si>
  <si>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</si>
  <si>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</si>
  <si>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</si>
  <si>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</si>
  <si>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</si>
  <si>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</si>
  <si>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</si>
  <si>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</si>
  <si>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</si>
  <si>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</si>
  <si>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</si>
  <si>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</si>
  <si>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</si>
  <si>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</si>
  <si>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</si>
  <si>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</si>
  <si>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</si>
  <si>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</si>
  <si>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</si>
  <si>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</si>
  <si>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</si>
  <si>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</si>
  <si>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</si>
  <si>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</si>
  <si>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</si>
  <si>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</si>
  <si>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</si>
  <si>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</si>
  <si>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</si>
  <si>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</si>
  <si>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</si>
  <si>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</si>
  <si>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</si>
  <si>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</si>
  <si>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</si>
  <si>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</si>
  <si>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</si>
  <si>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</si>
  <si>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</si>
  <si>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</si>
  <si>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</si>
  <si>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</si>
  <si>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</si>
  <si>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</si>
  <si>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</si>
  <si>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</si>
  <si>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</si>
  <si>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</si>
  <si>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</si>
  <si>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</si>
  <si>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</si>
  <si>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</si>
  <si>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</si>
  <si>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</si>
  <si>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</si>
  <si>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</si>
  <si>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</si>
  <si>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</si>
  <si>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</si>
  <si>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</si>
  <si>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</si>
  <si>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</si>
  <si>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</si>
  <si>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</si>
  <si>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</si>
  <si>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</si>
  <si>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</si>
  <si>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</si>
  <si>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</si>
  <si>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</si>
  <si>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</si>
  <si>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</si>
  <si>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</si>
  <si>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</si>
  <si>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</si>
  <si>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</si>
  <si>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</si>
  <si>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</si>
  <si>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</si>
  <si>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</si>
  <si>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</si>
  <si>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</si>
  <si>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</si>
  <si>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</si>
  <si>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</si>
  <si>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</si>
  <si>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</si>
  <si>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</si>
  <si>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</si>
  <si>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</si>
  <si>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</si>
  <si>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</si>
  <si>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</si>
  <si>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</si>
  <si>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</si>
  <si>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</si>
  <si>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</si>
  <si>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</si>
  <si>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</si>
  <si>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</si>
  <si>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</si>
  <si>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</si>
  <si>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</si>
  <si>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</si>
  <si>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</si>
  <si>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</si>
  <si>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</si>
  <si>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</si>
  <si>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</si>
  <si>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</si>
  <si>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</si>
  <si>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</si>
  <si>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</si>
  <si>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</si>
  <si>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</si>
  <si>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</si>
  <si>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</si>
  <si>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</si>
  <si>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</si>
  <si>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</si>
  <si>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</si>
  <si>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</si>
  <si>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</si>
  <si>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</si>
  <si>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</si>
  <si>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</si>
  <si>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</si>
  <si>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</si>
  <si>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</si>
  <si>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</si>
  <si>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</si>
  <si>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</si>
  <si>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</si>
  <si>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</si>
  <si>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</si>
  <si>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</si>
  <si>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</si>
  <si>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</si>
  <si>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</si>
  <si>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</si>
  <si>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</si>
  <si>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</si>
  <si>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</si>
  <si>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</si>
  <si>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</si>
  <si>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</si>
  <si>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</si>
  <si>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</si>
  <si>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</si>
  <si>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</si>
  <si>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</si>
  <si>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</si>
  <si>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</si>
  <si>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</si>
  <si>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</si>
  <si>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</si>
  <si>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</si>
  <si>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</si>
  <si>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</si>
  <si>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</si>
  <si>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</si>
  <si>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</si>
  <si>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</si>
  <si>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</si>
  <si>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</si>
  <si>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</si>
  <si>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</si>
  <si>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</si>
  <si>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</si>
  <si>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</si>
  <si>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</si>
  <si>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</si>
  <si>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</si>
  <si>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</si>
  <si>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</si>
  <si>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</si>
  <si>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</si>
  <si>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</si>
  <si>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</si>
  <si>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</si>
  <si>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</si>
  <si>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</si>
  <si>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</si>
  <si>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</si>
  <si>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</si>
  <si>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</si>
  <si>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</si>
  <si>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</si>
  <si>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</si>
  <si>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</si>
  <si>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</si>
  <si>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</si>
  <si>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</si>
  <si>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</si>
  <si>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</si>
  <si>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</si>
  <si>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</si>
  <si>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</si>
  <si>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</si>
  <si>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</si>
  <si>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</si>
  <si>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</si>
  <si>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</si>
  <si>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</si>
  <si>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</si>
  <si>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</si>
  <si>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</si>
  <si>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</si>
  <si>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</si>
  <si>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</si>
  <si>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</si>
  <si>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</si>
  <si>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</si>
  <si>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</si>
  <si>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</si>
  <si>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</si>
  <si>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</si>
  <si>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</si>
  <si>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</si>
  <si>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</si>
  <si>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</si>
  <si>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</si>
  <si>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</si>
  <si>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</si>
  <si>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</si>
  <si>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</si>
  <si>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</si>
  <si>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</si>
  <si>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</si>
  <si>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</si>
  <si>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</si>
  <si>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</si>
  <si>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</si>
  <si>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</si>
  <si>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</si>
  <si>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</si>
  <si>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</si>
  <si>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</si>
  <si>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</si>
  <si>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</si>
  <si>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</si>
  <si>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</si>
  <si>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</si>
  <si>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</si>
  <si>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</si>
  <si>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</si>
  <si>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</si>
  <si>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</si>
  <si>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</si>
  <si>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</si>
  <si>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</si>
  <si>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</si>
  <si>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</si>
  <si>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</si>
  <si>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</si>
  <si>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</si>
  <si>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</si>
  <si>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</si>
  <si>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</si>
  <si>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</si>
  <si>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</si>
  <si>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</si>
  <si>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</si>
  <si>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</si>
  <si>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</si>
  <si>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</si>
  <si>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</si>
  <si>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</si>
  <si>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</si>
  <si>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</si>
  <si>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</si>
  <si>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</si>
  <si>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</si>
  <si>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</si>
  <si>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</si>
  <si>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</si>
  <si>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</si>
  <si>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</si>
  <si>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</si>
  <si>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</si>
  <si>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</si>
  <si>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</si>
  <si>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</si>
  <si>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</si>
  <si>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</si>
  <si>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</si>
  <si>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</si>
  <si>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</si>
  <si>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</si>
  <si>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</si>
  <si>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</si>
  <si>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</si>
  <si>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</si>
  <si>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</si>
  <si>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</si>
  <si>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</si>
  <si>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</si>
  <si>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</si>
  <si>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</si>
  <si>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</si>
  <si>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</si>
  <si>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</si>
  <si>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</si>
  <si>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</si>
  <si>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</si>
  <si>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</si>
  <si>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</si>
  <si>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</si>
  <si>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</si>
  <si>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</si>
  <si>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</si>
  <si>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</si>
  <si>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</si>
  <si>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</si>
  <si>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</si>
  <si>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</si>
  <si>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</si>
  <si>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</si>
  <si>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</si>
  <si>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</si>
  <si>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</si>
  <si>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</si>
  <si>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</si>
  <si>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</si>
  <si>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</si>
  <si>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</si>
  <si>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</si>
  <si>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</si>
  <si>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</si>
  <si>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</si>
  <si>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</si>
  <si>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</si>
  <si>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</si>
  <si>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</si>
  <si>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</si>
  <si>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</si>
  <si>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</si>
  <si>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</si>
  <si>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</si>
  <si>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</si>
  <si>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</si>
  <si>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</si>
  <si>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</si>
  <si>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</si>
  <si>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</si>
  <si>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</si>
  <si>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</si>
  <si>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</si>
  <si>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</si>
  <si>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</si>
  <si>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</si>
  <si>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</si>
  <si>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</si>
  <si>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</si>
  <si>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</si>
  <si>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</si>
  <si>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</si>
  <si>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</si>
  <si>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</si>
  <si>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</si>
  <si>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</si>
  <si>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</si>
  <si>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</si>
  <si>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</si>
  <si>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</si>
  <si>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</si>
  <si>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</si>
  <si>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</si>
  <si>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</si>
  <si>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</si>
  <si>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</si>
  <si>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</si>
  <si>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</si>
  <si>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</si>
  <si>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</si>
  <si>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</si>
  <si>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</si>
  <si>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</si>
  <si>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</si>
  <si>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</si>
  <si>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</si>
  <si>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</si>
  <si>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</si>
  <si>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</si>
  <si>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</si>
  <si>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</si>
  <si>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</si>
  <si>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</si>
  <si>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</si>
  <si>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</si>
  <si>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</si>
  <si>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</si>
  <si>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</si>
  <si>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</si>
  <si>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</si>
  <si>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</si>
  <si>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</si>
  <si>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</si>
  <si>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</si>
  <si>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</si>
  <si>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</si>
  <si>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</si>
  <si>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</si>
  <si>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</si>
  <si>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</si>
  <si>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</si>
  <si>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</si>
  <si>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</si>
  <si>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</si>
  <si>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</si>
  <si>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</si>
  <si>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</si>
  <si>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</si>
  <si>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</si>
  <si>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</si>
  <si>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</si>
  <si>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</si>
  <si>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</si>
  <si>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</si>
  <si>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</si>
  <si>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</si>
  <si>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</si>
  <si>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</si>
  <si>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</si>
  <si>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</si>
  <si>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</si>
  <si>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</si>
  <si>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</si>
  <si>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</si>
  <si>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</si>
  <si>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</si>
  <si>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</si>
  <si>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</si>
  <si>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</si>
  <si>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</si>
  <si>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</si>
  <si>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</si>
  <si>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</si>
  <si>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</si>
  <si>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</si>
  <si>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</si>
  <si>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</si>
  <si>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</si>
  <si>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</si>
  <si>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</si>
  <si>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</si>
  <si>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</si>
  <si>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</si>
  <si>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</si>
  <si>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</si>
  <si>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</si>
  <si>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</si>
  <si>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</si>
  <si>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</si>
  <si>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</si>
  <si>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</si>
  <si>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</si>
  <si>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</si>
  <si>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</si>
  <si>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</si>
  <si>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</si>
  <si>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</si>
  <si>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</si>
  <si>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</si>
  <si>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</si>
  <si>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</si>
  <si>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</si>
  <si>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</si>
  <si>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</si>
  <si>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</si>
  <si>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</si>
  <si>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</si>
  <si>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</si>
  <si>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</si>
  <si>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</si>
  <si>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</si>
  <si>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</si>
  <si>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</si>
  <si>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</si>
  <si>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</si>
  <si>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</si>
  <si>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</si>
  <si>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</si>
  <si>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</si>
  <si>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</si>
  <si>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</si>
  <si>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</si>
  <si>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</si>
  <si>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</si>
  <si>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</si>
  <si>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</si>
  <si>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</si>
  <si>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</si>
  <si>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</si>
  <si>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</si>
  <si>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</si>
  <si>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</si>
  <si>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</si>
  <si>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</si>
  <si>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</si>
  <si>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</si>
  <si>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</si>
  <si>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</si>
  <si>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</si>
  <si>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</si>
  <si>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</si>
  <si>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</si>
  <si>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</si>
  <si>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</si>
  <si>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</si>
  <si>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</si>
  <si>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</si>
  <si>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</si>
  <si>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</si>
  <si>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</si>
  <si>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</si>
  <si>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</si>
  <si>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</si>
  <si>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</si>
  <si>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</si>
  <si>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</si>
  <si>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</si>
  <si>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</si>
  <si>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</si>
  <si>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</si>
  <si>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</si>
  <si>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</si>
  <si>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</si>
  <si>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</si>
  <si>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</si>
  <si>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</si>
  <si>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</si>
  <si>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</si>
  <si>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</si>
  <si>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</si>
  <si>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</si>
  <si>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</si>
  <si>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</si>
  <si>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</si>
  <si>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</si>
  <si>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</si>
  <si>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</si>
  <si>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</si>
  <si>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</si>
  <si>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</si>
  <si>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</si>
  <si>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</si>
  <si>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</si>
  <si>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</si>
  <si>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</si>
  <si>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</si>
  <si>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</si>
  <si>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</si>
  <si>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</si>
  <si>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</si>
  <si>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</si>
  <si>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</si>
  <si>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</si>
  <si>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</si>
  <si>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</si>
  <si>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</si>
  <si>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</si>
  <si>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</si>
  <si>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</si>
  <si>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</si>
  <si>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</si>
  <si>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</si>
  <si>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</si>
  <si>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</si>
  <si>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</si>
  <si>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</si>
  <si>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</si>
  <si>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</si>
  <si>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</si>
  <si>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</si>
  <si>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</si>
  <si>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</si>
  <si>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</si>
  <si>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</si>
  <si>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</si>
  <si>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</si>
  <si>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</si>
  <si>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</si>
  <si>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</si>
  <si>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</si>
  <si>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</si>
  <si>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</si>
  <si>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</si>
  <si>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</si>
  <si>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</si>
  <si>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</si>
  <si>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</si>
  <si>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</si>
  <si>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</si>
  <si>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</si>
  <si>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</si>
  <si>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</si>
  <si>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</si>
  <si>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</si>
  <si>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</si>
  <si>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</si>
  <si>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</si>
  <si>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</si>
  <si>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</si>
  <si>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</si>
  <si>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</si>
  <si>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</si>
  <si>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</si>
  <si>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</si>
  <si>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</si>
  <si>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</si>
  <si>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</si>
  <si>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</si>
  <si>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</si>
  <si>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</si>
  <si>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</si>
  <si>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</si>
  <si>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</si>
  <si>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</si>
  <si>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</si>
  <si>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</si>
  <si>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</si>
  <si>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</si>
  <si>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</si>
  <si>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</si>
  <si>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</si>
  <si>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</si>
  <si>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</si>
  <si>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</si>
  <si>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</si>
  <si>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</si>
  <si>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</si>
  <si>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</si>
  <si>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</si>
  <si>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</si>
  <si>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</si>
  <si>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</si>
  <si>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</si>
  <si>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</si>
  <si>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</si>
  <si>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</si>
  <si>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</si>
  <si>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</si>
  <si>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</si>
  <si>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</si>
  <si>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</si>
  <si>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</si>
  <si>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</si>
  <si>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</si>
  <si>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</si>
  <si>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</si>
  <si>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</si>
  <si>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</si>
  <si>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</si>
  <si>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</si>
  <si>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</si>
  <si>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</si>
  <si>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</si>
  <si>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</si>
  <si>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</si>
  <si>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</si>
  <si>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</si>
  <si>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</si>
  <si>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</si>
  <si>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</si>
  <si>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</si>
  <si>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</si>
  <si>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</si>
  <si>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</si>
  <si>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</si>
  <si>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</si>
  <si>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</si>
  <si>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</si>
  <si>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</si>
  <si>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</si>
  <si>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</si>
  <si>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</si>
  <si>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</si>
  <si>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</si>
  <si>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</si>
  <si>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</si>
  <si>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</si>
  <si>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</si>
  <si>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</si>
  <si>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</si>
  <si>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</si>
  <si>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</si>
  <si>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</si>
  <si>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</si>
  <si>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</si>
  <si>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</si>
  <si>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</si>
  <si>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</si>
  <si>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</si>
  <si>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</si>
  <si>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</si>
  <si>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</si>
  <si>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</si>
  <si>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</si>
  <si>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</si>
  <si>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</si>
  <si>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</si>
  <si>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</si>
  <si>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</si>
  <si>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</si>
  <si>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</si>
  <si>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</si>
  <si>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</si>
  <si>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</si>
  <si>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</si>
  <si>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</si>
  <si>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</si>
  <si>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</si>
  <si>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</si>
  <si>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</si>
  <si>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</si>
  <si>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</si>
  <si>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</si>
  <si>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</si>
  <si>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</si>
  <si>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</si>
  <si>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</si>
  <si>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</si>
  <si>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</si>
  <si>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</si>
  <si>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</si>
  <si>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</si>
  <si>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</si>
  <si>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</si>
  <si>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</si>
  <si>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</si>
  <si>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</si>
  <si>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</si>
  <si>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</si>
  <si>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</si>
  <si>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</si>
  <si>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</si>
  <si>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</si>
  <si>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</si>
  <si>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</si>
  <si>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</si>
  <si>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</si>
  <si>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</si>
  <si>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</si>
  <si>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</si>
  <si>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</si>
  <si>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</si>
  <si>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</si>
  <si>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</si>
  <si>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</si>
  <si>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</si>
  <si>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</si>
  <si>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</si>
  <si>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</si>
  <si>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</si>
  <si>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</si>
  <si>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</si>
  <si>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</si>
  <si>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</si>
  <si>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</si>
  <si>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</si>
  <si>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</si>
  <si>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</si>
  <si>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</si>
  <si>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</si>
  <si>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</si>
  <si>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</si>
  <si>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</si>
  <si>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</si>
  <si>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</si>
  <si>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</si>
  <si>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</si>
  <si>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</si>
  <si>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</si>
  <si>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</si>
  <si>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</si>
  <si>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</si>
  <si>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</si>
  <si>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</si>
  <si>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</si>
  <si>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</si>
  <si>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</si>
  <si>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</si>
  <si>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</si>
  <si>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</si>
  <si>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</si>
  <si>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</si>
  <si>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</si>
  <si>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</si>
  <si>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</si>
  <si>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</si>
  <si>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</si>
  <si>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</si>
  <si>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</si>
  <si>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</si>
  <si>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</si>
  <si>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</si>
  <si>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</si>
  <si>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</si>
  <si>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</si>
  <si>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</si>
  <si>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</si>
  <si>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</si>
  <si>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</si>
  <si>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</si>
  <si>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</si>
  <si>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</si>
  <si>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</si>
  <si>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</si>
  <si>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</si>
  <si>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</si>
  <si>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</si>
  <si>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</si>
  <si>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</si>
  <si>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</si>
  <si>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</si>
  <si>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</si>
  <si>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</si>
  <si>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</si>
  <si>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</si>
  <si>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</si>
  <si>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</si>
  <si>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</si>
  <si>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</si>
  <si>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</si>
  <si>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</si>
  <si>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</si>
  <si>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</si>
  <si>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</si>
  <si>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</si>
  <si>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</si>
  <si>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</si>
  <si>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</si>
  <si>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</si>
  <si>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</si>
  <si>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</si>
  <si>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</si>
  <si>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</si>
  <si>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</si>
  <si>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</si>
  <si>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</si>
  <si>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</si>
  <si>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</si>
  <si>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</si>
  <si>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</si>
  <si>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</si>
  <si>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</si>
  <si>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</si>
  <si>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</si>
  <si>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</si>
  <si>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</si>
  <si>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</si>
  <si>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</si>
  <si>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</si>
  <si>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</si>
  <si>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</si>
  <si>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</si>
  <si>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</si>
  <si>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</si>
  <si>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</si>
  <si>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</si>
  <si>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</si>
  <si>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</si>
  <si>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</si>
  <si>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</si>
  <si>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</si>
  <si>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</si>
  <si>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</si>
  <si>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</si>
  <si>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</si>
  <si>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</si>
  <si>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</si>
  <si>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</si>
  <si>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</si>
  <si>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</si>
  <si>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</si>
  <si>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</si>
  <si>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</si>
  <si>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</si>
  <si>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</si>
  <si>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</si>
  <si>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</si>
  <si>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</si>
  <si>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</si>
  <si>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</si>
  <si>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</si>
  <si>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</si>
  <si>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</si>
  <si>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</si>
  <si>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</si>
  <si>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</si>
  <si>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</si>
  <si>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</si>
  <si>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</si>
  <si>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</si>
  <si>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</si>
  <si>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</si>
  <si>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</si>
  <si>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</si>
  <si>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</si>
  <si>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</si>
  <si>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</si>
  <si>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</si>
  <si>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</si>
  <si>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</si>
  <si>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</si>
  <si>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</si>
  <si>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</si>
  <si>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</si>
  <si>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</si>
  <si>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</si>
  <si>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</si>
  <si>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</si>
  <si>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</si>
  <si>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</si>
  <si>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</si>
  <si>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</si>
  <si>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</si>
  <si>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</si>
  <si>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</si>
  <si>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</si>
  <si>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</si>
  <si>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</si>
  <si>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</si>
  <si>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</si>
  <si>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</si>
  <si>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</si>
  <si>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</si>
  <si>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</si>
  <si>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</si>
  <si>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</si>
  <si>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</si>
  <si>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</si>
  <si>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</si>
  <si>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</si>
  <si>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</si>
  <si>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</si>
  <si>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</si>
  <si>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</si>
  <si>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</si>
  <si>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</si>
  <si>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</si>
  <si>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</si>
  <si>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</si>
  <si>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</si>
  <si>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</si>
  <si>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</si>
  <si>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</si>
  <si>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</si>
  <si>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</si>
  <si>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</si>
  <si>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</si>
  <si>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</si>
  <si>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</si>
  <si>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</si>
  <si>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</si>
  <si>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</si>
  <si>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</si>
  <si>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</si>
  <si>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</si>
  <si>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</si>
  <si>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</si>
  <si>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</si>
  <si>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</si>
  <si>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</si>
  <si>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</si>
  <si>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</si>
  <si>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</si>
  <si>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</si>
  <si>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</si>
  <si>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</si>
  <si>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</si>
  <si>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</si>
  <si>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</si>
  <si>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</si>
  <si>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</si>
  <si>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</si>
  <si>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</si>
  <si>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</si>
  <si>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</si>
  <si>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</si>
  <si>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</si>
  <si>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</si>
  <si>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</si>
  <si>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</si>
  <si>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</si>
  <si>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</si>
  <si>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</si>
  <si>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</si>
  <si>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</si>
  <si>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</si>
  <si>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</si>
  <si>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</si>
  <si>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</si>
  <si>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</si>
  <si>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</si>
  <si>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</si>
  <si>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</si>
  <si>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</si>
  <si>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</si>
  <si>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</si>
  <si>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</si>
  <si>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</si>
  <si>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</si>
  <si>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</si>
  <si>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</si>
  <si>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</si>
  <si>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</si>
  <si>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</si>
  <si>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</si>
  <si>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</si>
  <si>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</si>
  <si>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</si>
  <si>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</si>
  <si>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</si>
  <si>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</si>
  <si>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</si>
  <si>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</si>
  <si>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</si>
  <si>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</si>
  <si>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</si>
  <si>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</si>
  <si>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</si>
  <si>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</si>
  <si>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</si>
  <si>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</si>
  <si>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</si>
  <si>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</si>
  <si>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</si>
  <si>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</si>
  <si>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</si>
  <si>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</si>
  <si>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</si>
  <si>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</si>
  <si>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</si>
  <si>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</si>
  <si>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</si>
  <si>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</si>
  <si>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</si>
  <si>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</si>
  <si>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</si>
  <si>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</si>
  <si>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</si>
  <si>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</si>
  <si>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</si>
  <si>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</si>
  <si>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</si>
  <si>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</si>
  <si>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</si>
  <si>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</si>
  <si>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</si>
  <si>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</si>
  <si>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</si>
  <si>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</si>
  <si>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</si>
  <si>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</si>
  <si>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</si>
  <si>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</si>
  <si>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</si>
  <si>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</si>
  <si>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</si>
  <si>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</si>
  <si>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</si>
  <si>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</si>
  <si>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</si>
  <si>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</si>
  <si>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</si>
  <si>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</si>
  <si>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</si>
  <si>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</si>
  <si>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</si>
  <si>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</si>
  <si>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</si>
  <si>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</si>
  <si>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</si>
  <si>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</si>
  <si>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</si>
  <si>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</si>
  <si>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</si>
  <si>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</si>
  <si>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</si>
  <si>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</si>
  <si>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</si>
  <si>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</si>
  <si>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</si>
  <si>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</si>
  <si>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</si>
  <si>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</si>
  <si>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</si>
  <si>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</si>
  <si>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</si>
  <si>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</si>
  <si>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</si>
  <si>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</si>
  <si>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</si>
  <si>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</si>
  <si>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</si>
  <si>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</si>
  <si>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</si>
  <si>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</si>
  <si>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</si>
  <si>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</si>
  <si>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</si>
  <si>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</si>
  <si>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</si>
  <si>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</si>
  <si>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</si>
  <si>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</si>
  <si>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</si>
  <si>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</si>
  <si>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</si>
  <si>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</si>
  <si>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</si>
  <si>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</si>
  <si>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</si>
  <si>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</si>
  <si>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</si>
  <si>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</si>
  <si>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</si>
  <si>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</si>
  <si>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</si>
  <si>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</si>
  <si>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</si>
  <si>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</si>
  <si>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</si>
  <si>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</si>
  <si>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</si>
  <si>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</si>
  <si>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</si>
  <si>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</si>
  <si>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</si>
  <si>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</si>
  <si>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</si>
  <si>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</si>
  <si>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</si>
  <si>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</si>
  <si>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</si>
  <si>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</si>
  <si>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</si>
  <si>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</si>
  <si>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</si>
  <si>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</si>
  <si>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</si>
  <si>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</si>
  <si>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</si>
  <si>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</si>
  <si>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</si>
  <si>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</si>
  <si>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</si>
  <si>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</si>
  <si>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</si>
  <si>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</si>
  <si>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</si>
  <si>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</si>
  <si>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</si>
  <si>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</si>
  <si>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</si>
  <si>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</si>
  <si>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</si>
  <si>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</si>
  <si>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</si>
  <si>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</si>
  <si>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</si>
  <si>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</si>
  <si>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</si>
  <si>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</si>
  <si>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</si>
  <si>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</si>
  <si>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</si>
  <si>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</si>
  <si>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</si>
  <si>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</si>
  <si>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</si>
  <si>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</si>
  <si>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</si>
  <si>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</si>
  <si>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</si>
  <si>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</si>
  <si>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</si>
  <si>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</si>
  <si>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</si>
  <si>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</si>
  <si>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</si>
  <si>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</si>
  <si>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</si>
  <si>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</si>
  <si>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</si>
  <si>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</si>
  <si>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</si>
  <si>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</si>
  <si>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</si>
  <si>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</si>
  <si>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</si>
  <si>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</si>
  <si>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</si>
  <si>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</si>
  <si>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</si>
  <si>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</si>
  <si>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</si>
  <si>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</si>
  <si>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</si>
  <si>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</si>
  <si>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</si>
  <si>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</si>
  <si>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</si>
  <si>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</si>
  <si>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</si>
  <si>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</si>
  <si>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</si>
  <si>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</si>
  <si>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</si>
  <si>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</si>
  <si>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</si>
  <si>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</si>
  <si>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</si>
  <si>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</si>
  <si>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</si>
  <si>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</si>
  <si>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</si>
  <si>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</si>
  <si>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</si>
  <si>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</si>
  <si>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</si>
  <si>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</si>
  <si>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</si>
  <si>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</si>
  <si>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</si>
  <si>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</si>
  <si>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</si>
  <si>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</si>
  <si>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</si>
  <si>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</si>
  <si>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</si>
  <si>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</si>
  <si>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</si>
  <si>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</si>
  <si>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</si>
  <si>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</si>
  <si>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</si>
  <si>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</si>
  <si>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</si>
  <si>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</si>
  <si>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</si>
  <si>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</si>
  <si>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</si>
  <si>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</si>
  <si>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</si>
  <si>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</si>
  <si>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</si>
  <si>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</si>
  <si>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</si>
  <si>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</si>
  <si>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</si>
  <si>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</si>
  <si>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</si>
  <si>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</si>
  <si>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</si>
  <si>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</si>
  <si>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</si>
  <si>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</si>
  <si>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</si>
  <si>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</si>
  <si>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</si>
  <si>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</si>
  <si>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</si>
  <si>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</si>
  <si>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</si>
  <si>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</si>
  <si>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</si>
  <si>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</si>
  <si>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</si>
  <si>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</si>
  <si>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</si>
  <si>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</si>
  <si>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</si>
  <si>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</si>
  <si>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</si>
  <si>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</si>
  <si>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</si>
  <si>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</si>
  <si>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</si>
  <si>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</si>
  <si>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</si>
  <si>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</si>
  <si>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</si>
  <si>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</si>
  <si>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</si>
  <si>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</si>
  <si>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</si>
  <si>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</si>
  <si>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</si>
  <si>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</si>
  <si>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</si>
  <si>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</si>
  <si>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</si>
  <si>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</si>
  <si>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</si>
  <si>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</si>
  <si>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</si>
  <si>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</si>
  <si>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</si>
  <si>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</si>
  <si>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</si>
  <si>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</si>
  <si>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</si>
  <si>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</si>
  <si>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</si>
  <si>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</si>
  <si>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</si>
  <si>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</si>
  <si>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</si>
  <si>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</si>
  <si>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</si>
  <si>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</si>
  <si>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</si>
  <si>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</si>
  <si>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</si>
  <si>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</si>
  <si>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</si>
  <si>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</si>
  <si>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</si>
  <si>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</si>
  <si>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</si>
  <si>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</si>
  <si>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</si>
  <si>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</si>
  <si>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</si>
  <si>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</si>
  <si>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</si>
  <si>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</si>
  <si>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</si>
  <si>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</si>
  <si>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</si>
  <si>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</si>
  <si>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</si>
  <si>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</si>
  <si>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</si>
  <si>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</si>
  <si>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</si>
  <si>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</si>
  <si>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</si>
  <si>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</si>
  <si>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</si>
  <si>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</si>
  <si>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</si>
  <si>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</si>
  <si>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</si>
  <si>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</si>
  <si>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</si>
  <si>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</si>
  <si>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</si>
  <si>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</si>
  <si>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</si>
  <si>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</si>
  <si>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</si>
  <si>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</si>
  <si>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</si>
  <si>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</si>
  <si>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</si>
  <si>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</si>
  <si>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</si>
  <si>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</si>
  <si>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</si>
  <si>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</si>
  <si>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</si>
  <si>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</si>
  <si>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</si>
  <si>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</si>
  <si>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</si>
  <si>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</si>
  <si>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</si>
  <si>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</si>
  <si>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</si>
  <si>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</si>
  <si>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</si>
  <si>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</si>
  <si>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</si>
  <si>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</si>
  <si>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</si>
  <si>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</si>
  <si>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</si>
  <si>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</si>
  <si>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</si>
  <si>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</si>
  <si>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</si>
  <si>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</si>
  <si>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</si>
  <si>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</si>
  <si>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</si>
  <si>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</si>
  <si>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</si>
  <si>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</si>
  <si>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</si>
  <si>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</si>
  <si>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</si>
  <si>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</si>
  <si>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</si>
  <si>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</si>
  <si>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</si>
  <si>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</si>
  <si>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</si>
  <si>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</si>
  <si>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</si>
  <si>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</si>
  <si>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</si>
  <si>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</si>
  <si>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</si>
  <si>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</si>
  <si>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</si>
  <si>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</si>
  <si>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</si>
  <si>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</si>
  <si>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</si>
  <si>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</si>
  <si>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</si>
  <si>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</si>
  <si>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</si>
  <si>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</si>
  <si>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</si>
  <si>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</si>
  <si>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</si>
  <si>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</si>
  <si>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</si>
  <si>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</si>
  <si>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</si>
  <si>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</si>
  <si>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</si>
  <si>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</si>
  <si>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</si>
  <si>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</si>
  <si>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</si>
  <si>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</si>
  <si>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</si>
  <si>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</si>
  <si>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</si>
  <si>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</si>
  <si>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</si>
  <si>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</si>
  <si>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</si>
  <si>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</si>
  <si>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</si>
  <si>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</si>
  <si>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</si>
  <si>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</si>
  <si>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</si>
  <si>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</si>
  <si>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</si>
  <si>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</si>
  <si>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</si>
  <si>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</si>
  <si>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</si>
  <si>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</si>
  <si>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</si>
  <si>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</si>
  <si>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</si>
  <si>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</si>
  <si>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</si>
  <si>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</si>
  <si>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</si>
  <si>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</si>
  <si>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</si>
  <si>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</si>
  <si>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</si>
  <si>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</si>
  <si>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</si>
  <si>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</si>
  <si>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</si>
  <si>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</si>
  <si>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</si>
  <si>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</si>
  <si>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</si>
  <si>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</si>
  <si>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</si>
  <si>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</si>
  <si>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</si>
  <si>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</si>
  <si>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</si>
  <si>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</si>
  <si>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</si>
  <si>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</si>
  <si>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</si>
  <si>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</si>
  <si>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</si>
  <si>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</si>
  <si>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</si>
  <si>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</si>
  <si>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</si>
  <si>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</si>
  <si>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</si>
  <si>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</si>
  <si>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</si>
  <si>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</si>
  <si>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</si>
  <si>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</si>
  <si>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</si>
  <si>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</si>
  <si>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</si>
  <si>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</si>
  <si>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</si>
  <si>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</si>
  <si>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</si>
  <si>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</si>
  <si>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</si>
  <si>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</si>
  <si>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</si>
  <si>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</si>
  <si>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</si>
  <si>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</si>
  <si>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</si>
  <si>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</si>
  <si>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</si>
  <si>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</si>
  <si>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</si>
  <si>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</si>
  <si>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</si>
  <si>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</si>
  <si>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</si>
  <si>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</si>
  <si>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</si>
  <si>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</si>
  <si>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</si>
  <si>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</si>
  <si>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</si>
  <si>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</si>
  <si>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</si>
  <si>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</si>
  <si>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</si>
  <si>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</si>
  <si>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</si>
  <si>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</si>
  <si>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</si>
  <si>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</si>
  <si>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</si>
  <si>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</si>
  <si>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</si>
  <si>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</si>
  <si>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</si>
  <si>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</si>
  <si>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</si>
  <si>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</si>
  <si>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</si>
  <si>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</si>
  <si>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</si>
  <si>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</si>
  <si>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</si>
  <si>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</si>
  <si>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</si>
  <si>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</si>
  <si>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</si>
  <si>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</si>
  <si>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</si>
  <si>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</si>
  <si>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</si>
  <si>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</si>
  <si>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</si>
  <si>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</si>
  <si>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</si>
  <si>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</si>
  <si>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</si>
  <si>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</si>
  <si>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</si>
  <si>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</si>
  <si>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</si>
  <si>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</si>
  <si>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</si>
  <si>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</si>
  <si>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</si>
  <si>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</si>
  <si>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</si>
  <si>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</si>
  <si>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</si>
  <si>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</si>
  <si>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</si>
  <si>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</si>
  <si>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</si>
  <si>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</si>
  <si>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</si>
  <si>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</si>
  <si>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</si>
  <si>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</si>
  <si>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</si>
  <si>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</si>
  <si>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</si>
  <si>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</si>
  <si>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</si>
  <si>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</si>
  <si>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</si>
  <si>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</si>
  <si>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</si>
  <si>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</si>
  <si>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</si>
  <si>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</si>
  <si>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</si>
  <si>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</si>
  <si>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</si>
  <si>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</si>
  <si>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</si>
  <si>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</si>
  <si>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</si>
  <si>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</si>
  <si>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</si>
  <si>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</si>
  <si>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</si>
  <si>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</si>
  <si>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</si>
  <si>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</si>
  <si>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</si>
  <si>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</si>
  <si>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</si>
  <si>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</si>
  <si>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</si>
  <si>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</si>
  <si>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</si>
  <si>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</si>
  <si>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</si>
  <si>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</si>
  <si>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</si>
  <si>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</si>
  <si>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</si>
  <si>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</si>
  <si>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</si>
  <si>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</si>
  <si>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</si>
  <si>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</si>
  <si>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</si>
  <si>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</si>
  <si>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</si>
  <si>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</si>
  <si>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</si>
  <si>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</si>
  <si>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</si>
  <si>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</si>
  <si>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</si>
  <si>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</si>
  <si>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</si>
  <si>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</si>
  <si>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</si>
  <si>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</si>
  <si>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</si>
  <si>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</si>
  <si>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</si>
  <si>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</si>
  <si>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</si>
  <si>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</si>
  <si>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</si>
  <si>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</si>
  <si>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</si>
  <si>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</si>
  <si>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</si>
  <si>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</si>
  <si>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</si>
  <si>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</si>
  <si>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</si>
  <si>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</si>
  <si>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</si>
  <si>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</si>
  <si>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</si>
  <si>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</si>
  <si>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</si>
  <si>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</si>
  <si>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</si>
  <si>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</si>
  <si>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</si>
  <si>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</si>
  <si>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</si>
  <si>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</si>
  <si>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</si>
  <si>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</si>
  <si>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</si>
  <si>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</si>
  <si>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</si>
  <si>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</si>
  <si>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</si>
  <si>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</si>
  <si>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</si>
  <si>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</si>
  <si>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</si>
  <si>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</si>
  <si>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</si>
  <si>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</si>
  <si>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</si>
  <si>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</si>
  <si>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</si>
  <si>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</si>
  <si>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</si>
  <si>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</si>
  <si>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</si>
  <si>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</si>
  <si>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</si>
  <si>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</si>
  <si>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</si>
  <si>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</si>
  <si>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</si>
  <si>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</si>
  <si>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</si>
  <si>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</si>
  <si>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</si>
  <si>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</si>
  <si>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</si>
  <si>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</si>
  <si>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</si>
  <si>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</si>
  <si>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</si>
  <si>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</si>
  <si>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</si>
  <si>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</si>
  <si>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</si>
  <si>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</si>
  <si>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</si>
  <si>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</si>
  <si>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</si>
  <si>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</si>
  <si>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</si>
  <si>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</si>
  <si>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</si>
  <si>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</si>
  <si>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</si>
  <si>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</si>
  <si>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</si>
  <si>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</si>
  <si>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</si>
  <si>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</si>
  <si>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</si>
  <si>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</si>
  <si>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</si>
  <si>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</si>
  <si>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</si>
  <si>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</si>
  <si>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</si>
  <si>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</si>
  <si>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</si>
  <si>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</si>
  <si>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</si>
  <si>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</si>
  <si>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</si>
  <si>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</si>
  <si>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</si>
  <si>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</si>
  <si>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</si>
  <si>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</si>
  <si>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</si>
  <si>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</si>
  <si>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</si>
  <si>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</si>
  <si>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</si>
  <si>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</si>
  <si>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</si>
  <si>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</si>
  <si>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</si>
  <si>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</si>
  <si>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</si>
  <si>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</si>
  <si>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</si>
  <si>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</si>
  <si>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</si>
  <si>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</si>
  <si>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</si>
  <si>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</si>
  <si>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</si>
  <si>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</si>
  <si>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</si>
  <si>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</si>
  <si>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</si>
  <si>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</si>
  <si>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</si>
  <si>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</si>
  <si>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</si>
  <si>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</si>
  <si>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</si>
  <si>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</si>
  <si>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</si>
  <si>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</si>
  <si>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</si>
  <si>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</si>
  <si>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</si>
  <si>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</si>
  <si>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</si>
  <si>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</si>
  <si>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</si>
  <si>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</si>
  <si>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</si>
  <si>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</si>
  <si>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</si>
  <si>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</si>
  <si>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</si>
  <si>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</si>
  <si>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</si>
  <si>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</si>
  <si>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</si>
  <si>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</si>
  <si>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</si>
  <si>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</si>
  <si>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</si>
  <si>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</si>
  <si>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</si>
  <si>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</si>
  <si>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</si>
  <si>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</si>
  <si>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</si>
  <si>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</si>
  <si>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</si>
  <si>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</si>
  <si>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</si>
  <si>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</si>
  <si>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</si>
  <si>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</si>
  <si>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</si>
  <si>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</si>
  <si>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</si>
  <si>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</si>
  <si>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</si>
  <si>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</si>
  <si>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</si>
  <si>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</si>
  <si>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</si>
  <si>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</si>
  <si>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</si>
  <si>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</si>
  <si>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</si>
  <si>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</si>
  <si>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</si>
  <si>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</si>
  <si>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</si>
  <si>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</si>
  <si>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</si>
  <si>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</si>
  <si>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</si>
  <si>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</si>
  <si>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</si>
  <si>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</si>
  <si>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</si>
  <si>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</si>
  <si>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</si>
  <si>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</si>
  <si>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</si>
  <si>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</si>
  <si>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</si>
  <si>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</si>
  <si>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</si>
  <si>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</si>
  <si>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</si>
  <si>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</si>
  <si>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</si>
  <si>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</si>
  <si>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</si>
  <si>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</si>
  <si>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</si>
  <si>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</si>
  <si>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</si>
  <si>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</si>
  <si>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</si>
  <si>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</si>
  <si>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</si>
  <si>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</si>
  <si>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</si>
  <si>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</si>
  <si>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</si>
  <si>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</si>
  <si>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</si>
  <si>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</si>
  <si>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</si>
  <si>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</si>
  <si>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</si>
  <si>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</si>
  <si>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</si>
  <si>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</si>
  <si>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</si>
  <si>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</si>
  <si>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</si>
  <si>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</si>
  <si>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</si>
  <si>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</si>
  <si>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</si>
  <si>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</si>
  <si>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</si>
  <si>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</si>
  <si>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</si>
  <si>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</si>
  <si>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</si>
  <si>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</si>
  <si>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</si>
  <si>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</si>
  <si>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</si>
  <si>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</si>
  <si>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</si>
  <si>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</si>
  <si>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</si>
  <si>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</si>
  <si>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</si>
  <si>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</si>
  <si>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</si>
  <si>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</si>
  <si>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</si>
  <si>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</si>
  <si>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</si>
  <si>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</si>
  <si>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</si>
  <si>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</si>
  <si>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</si>
  <si>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</si>
  <si>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</si>
  <si>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</si>
  <si>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</si>
  <si>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</si>
  <si>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</si>
  <si>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</si>
  <si>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</si>
  <si>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</si>
  <si>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</si>
  <si>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</si>
  <si>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</si>
  <si>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</si>
  <si>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</si>
  <si>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</si>
  <si>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</si>
  <si>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</si>
  <si>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</si>
  <si>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</si>
  <si>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</si>
  <si>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</si>
  <si>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</si>
  <si>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</si>
  <si>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</si>
  <si>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</si>
  <si>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</si>
  <si>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</si>
  <si>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</si>
  <si>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</si>
  <si>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</si>
  <si>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</si>
  <si>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</si>
  <si>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</si>
  <si>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</si>
  <si>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</si>
  <si>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</si>
  <si>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</si>
  <si>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</si>
  <si>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</si>
  <si>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</si>
  <si>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</si>
  <si>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</si>
  <si>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</si>
  <si>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</si>
  <si>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</si>
  <si>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</si>
  <si>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</si>
  <si>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</si>
  <si>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</si>
  <si>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</si>
  <si>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</si>
  <si>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</si>
  <si>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</si>
  <si>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</si>
  <si>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</si>
  <si>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</si>
  <si>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</si>
  <si>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</si>
  <si>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</si>
  <si>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</si>
  <si>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</si>
  <si>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</si>
  <si>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</si>
  <si>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</si>
  <si>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</si>
  <si>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</si>
  <si>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</si>
  <si>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</si>
  <si>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</si>
  <si>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</si>
  <si>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</si>
  <si>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</si>
  <si>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</si>
  <si>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</si>
  <si>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</si>
  <si>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</si>
  <si>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</si>
  <si>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</si>
  <si>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</si>
  <si>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</si>
  <si>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</si>
  <si>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</si>
  <si>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</si>
  <si>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</si>
  <si>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</si>
  <si>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</si>
  <si>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</si>
  <si>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</si>
  <si>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</si>
  <si>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</si>
  <si>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</si>
  <si>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</si>
  <si>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</si>
  <si>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</si>
  <si>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</si>
  <si>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</si>
  <si>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</si>
  <si>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</si>
  <si>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</si>
  <si>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</si>
  <si>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</si>
  <si>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</si>
  <si>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</si>
  <si>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</si>
  <si>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</si>
  <si>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</si>
  <si>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</si>
  <si>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</si>
  <si>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</si>
  <si>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</si>
  <si>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</si>
  <si>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</si>
  <si>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</si>
  <si>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</si>
  <si>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</si>
  <si>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</si>
  <si>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</si>
  <si>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</si>
  <si>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</si>
  <si>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</si>
  <si>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</si>
  <si>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</si>
  <si>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</si>
  <si>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</si>
  <si>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</si>
  <si>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</si>
  <si>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</si>
  <si>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</si>
  <si>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</si>
  <si>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</si>
  <si>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</si>
  <si>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</si>
  <si>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</si>
  <si>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</si>
  <si>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</si>
  <si>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</si>
  <si>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</si>
  <si>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</si>
  <si>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</si>
  <si>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</si>
  <si>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</si>
  <si>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</si>
  <si>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</si>
  <si>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</si>
  <si>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</si>
  <si>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</si>
  <si>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</si>
  <si>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</si>
  <si>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</si>
  <si>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</si>
  <si>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</si>
  <si>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</si>
  <si>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</si>
  <si>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</si>
  <si>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</si>
  <si>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</si>
  <si>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</si>
  <si>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</si>
  <si>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</si>
  <si>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</si>
  <si>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</si>
  <si>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</si>
  <si>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</si>
  <si>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</si>
  <si>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</si>
  <si>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</si>
  <si>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</si>
  <si>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</si>
  <si>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</si>
  <si>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</si>
  <si>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</si>
  <si>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</si>
  <si>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</si>
  <si>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</si>
  <si>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</si>
  <si>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</si>
  <si>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</si>
  <si>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</si>
  <si>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</si>
  <si>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</si>
  <si>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</si>
  <si>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</si>
  <si>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</si>
  <si>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</si>
  <si>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</si>
  <si>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</si>
  <si>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</si>
  <si>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</si>
  <si>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</si>
  <si>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</si>
  <si>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</si>
  <si>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</si>
  <si>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</si>
  <si>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</si>
  <si>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</si>
  <si>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</si>
  <si>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</si>
  <si>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</si>
  <si>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</si>
  <si>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</si>
  <si>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</si>
  <si>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</si>
  <si>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</si>
  <si>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</si>
  <si>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</si>
  <si>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</si>
  <si>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</si>
  <si>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</si>
  <si>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</si>
  <si>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</si>
  <si>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</si>
  <si>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</si>
  <si>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</si>
  <si>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</si>
  <si>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</si>
  <si>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</si>
  <si>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</si>
  <si>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</si>
  <si>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</si>
  <si>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</si>
  <si>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</si>
  <si>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</si>
  <si>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</si>
  <si>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</si>
  <si>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</si>
  <si>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</si>
  <si>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</si>
  <si>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</si>
  <si>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</si>
  <si>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</si>
  <si>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</si>
  <si>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</si>
  <si>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</si>
  <si>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</si>
  <si>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</si>
  <si>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</si>
  <si>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</si>
  <si>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</si>
  <si>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</si>
  <si>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</si>
  <si>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</si>
  <si>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</si>
  <si>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</si>
  <si>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</si>
  <si>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</si>
  <si>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</si>
  <si>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</si>
  <si>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</si>
  <si>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</si>
  <si>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</si>
  <si>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</si>
  <si>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</si>
  <si>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</si>
  <si>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</si>
  <si>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</si>
  <si>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</si>
  <si>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</si>
  <si>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</si>
  <si>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</si>
  <si>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</si>
  <si>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</si>
  <si>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</si>
  <si>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</si>
  <si>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</si>
  <si>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</si>
  <si>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</si>
  <si>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</si>
  <si>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</si>
  <si>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</si>
  <si>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</si>
  <si>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</si>
  <si>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</si>
  <si>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</si>
  <si>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</si>
  <si>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</si>
  <si>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</si>
  <si>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</si>
  <si>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</si>
  <si>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</si>
  <si>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</si>
  <si>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</si>
  <si>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</si>
  <si>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</si>
  <si>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</si>
  <si>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</si>
  <si>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</si>
  <si>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</si>
  <si>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</si>
  <si>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</si>
  <si>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</si>
  <si>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</si>
  <si>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</si>
  <si>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</si>
  <si>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</si>
  <si>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</si>
  <si>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</si>
  <si>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</si>
  <si>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</si>
  <si>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</si>
  <si>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</si>
  <si>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</si>
  <si>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</si>
  <si>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</si>
  <si>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</si>
  <si>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</si>
  <si>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</si>
  <si>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</si>
  <si>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</si>
  <si>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</si>
  <si>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</si>
  <si>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</si>
  <si>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</si>
  <si>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</si>
  <si>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</si>
  <si>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</si>
  <si>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</si>
  <si>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</si>
  <si>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</si>
  <si>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</si>
  <si>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</si>
  <si>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</si>
  <si>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</si>
  <si>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</si>
  <si>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</si>
  <si>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</si>
  <si>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</si>
  <si>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</si>
  <si>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</si>
  <si>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</si>
  <si>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</si>
  <si>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</si>
  <si>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</si>
  <si>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</si>
  <si>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</si>
  <si>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</si>
  <si>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</si>
  <si>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</si>
  <si>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</si>
  <si>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</si>
  <si>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</si>
  <si>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</si>
  <si>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</si>
  <si>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</si>
  <si>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</si>
  <si>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</si>
  <si>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</si>
  <si>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</si>
  <si>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</si>
  <si>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</si>
  <si>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</si>
  <si>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</si>
  <si>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</si>
  <si>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</si>
  <si>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</si>
  <si>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</si>
  <si>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</si>
  <si>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</si>
  <si>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</si>
  <si>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</si>
  <si>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</si>
  <si>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</si>
  <si>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</si>
  <si>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</si>
  <si>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</si>
  <si>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</si>
  <si>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</si>
  <si>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</si>
  <si>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</si>
  <si>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</si>
  <si>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</si>
  <si>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</si>
  <si>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</si>
  <si>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</si>
  <si>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</si>
  <si>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</si>
  <si>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</si>
  <si>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</si>
  <si>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</si>
  <si>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</si>
  <si>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</si>
  <si>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</si>
  <si>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</si>
  <si>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</si>
  <si>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</si>
  <si>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</si>
  <si>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</si>
  <si>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</si>
  <si>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</si>
  <si>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</si>
  <si>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</si>
  <si>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</si>
  <si>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</si>
  <si>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</si>
  <si>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</si>
  <si>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</si>
  <si>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</si>
  <si>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</si>
  <si>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</si>
  <si>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</si>
  <si>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</si>
  <si>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</si>
  <si>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</si>
  <si>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</si>
  <si>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</si>
  <si>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</si>
  <si>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</si>
  <si>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</si>
  <si>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</si>
  <si>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</si>
  <si>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</si>
  <si>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</si>
  <si>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</si>
  <si>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</si>
  <si>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</si>
  <si>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</si>
  <si>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</si>
  <si>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</si>
  <si>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</si>
  <si>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</si>
  <si>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</si>
  <si>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</si>
  <si>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</si>
  <si>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</si>
  <si>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</si>
  <si>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</si>
  <si>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</si>
  <si>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</si>
  <si>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</si>
  <si>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</si>
  <si>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</si>
  <si>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</si>
  <si>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</si>
  <si>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</si>
  <si>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</si>
  <si>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</si>
  <si>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</si>
  <si>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</si>
  <si>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</si>
  <si>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</si>
  <si>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</si>
  <si>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</si>
  <si>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</si>
  <si>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</si>
  <si>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</si>
  <si>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</si>
  <si>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</si>
  <si>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</si>
  <si>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</si>
  <si>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</si>
  <si>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</si>
  <si>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</si>
  <si>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</si>
  <si>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</si>
  <si>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</si>
  <si>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</si>
  <si>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</si>
  <si>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</si>
  <si>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</si>
  <si>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</si>
  <si>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</si>
  <si>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</si>
  <si>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</si>
  <si>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</si>
  <si>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</si>
  <si>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</si>
  <si>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</si>
  <si>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</si>
  <si>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</si>
  <si>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</si>
  <si>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</si>
  <si>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</si>
  <si>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</si>
  <si>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</si>
  <si>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</si>
  <si>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</si>
  <si>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</si>
  <si>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</si>
  <si>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</si>
  <si>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</si>
  <si>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</si>
  <si>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</si>
  <si>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</si>
  <si>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</si>
  <si>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</si>
  <si>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</si>
  <si>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</si>
  <si>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</si>
  <si>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</si>
  <si>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</si>
  <si>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</si>
  <si>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</si>
  <si>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</si>
  <si>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</si>
  <si>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</si>
  <si>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</si>
  <si>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</si>
  <si>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</si>
  <si>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</si>
  <si>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</si>
  <si>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</si>
  <si>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</si>
  <si>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</si>
  <si>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</si>
  <si>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</si>
  <si>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</si>
  <si>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</si>
  <si>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</si>
  <si>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</si>
  <si>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</si>
  <si>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</si>
  <si>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</si>
  <si>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</si>
  <si>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</si>
  <si>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</si>
  <si>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</si>
  <si>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</si>
  <si>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</si>
  <si>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</si>
  <si>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</si>
  <si>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</si>
  <si>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</si>
  <si>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</si>
  <si>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</si>
  <si>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</si>
  <si>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</si>
  <si>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</si>
  <si>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</si>
  <si>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</si>
  <si>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</si>
  <si>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</si>
  <si>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</si>
  <si>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</si>
  <si>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</si>
  <si>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</si>
  <si>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</si>
  <si>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</si>
  <si>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</si>
  <si>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</si>
  <si>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</si>
  <si>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</si>
  <si>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</si>
  <si>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</si>
  <si>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</si>
  <si>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</si>
  <si>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</si>
  <si>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</si>
  <si>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</si>
  <si>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</si>
  <si>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</si>
  <si>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</si>
  <si>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</si>
  <si>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</si>
  <si>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</si>
  <si>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</si>
  <si>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</si>
  <si>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</si>
  <si>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</si>
  <si>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</si>
  <si>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</si>
  <si>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</si>
  <si>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</si>
  <si>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</si>
  <si>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</si>
  <si>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</si>
  <si>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</si>
  <si>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</si>
  <si>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</si>
  <si>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</si>
  <si>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</si>
  <si>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</si>
  <si>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</si>
  <si>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</si>
  <si>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</si>
  <si>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</si>
  <si>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</si>
  <si>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</si>
  <si>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</si>
  <si>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</si>
  <si>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</si>
  <si>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</si>
  <si>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</si>
  <si>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</si>
  <si>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</si>
  <si>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</si>
  <si>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</si>
  <si>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</si>
  <si>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</si>
  <si>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</si>
  <si>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</si>
  <si>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</si>
  <si>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</si>
  <si>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</si>
  <si>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</si>
  <si>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</si>
  <si>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</si>
  <si>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</si>
  <si>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</si>
  <si>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</si>
  <si>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</si>
  <si>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</si>
  <si>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</si>
  <si>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</si>
  <si>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</si>
  <si>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</si>
  <si>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</si>
  <si>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</si>
  <si>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</si>
  <si>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</si>
  <si>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</si>
  <si>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</si>
  <si>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</si>
  <si>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</si>
  <si>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</si>
  <si>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</si>
  <si>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</si>
  <si>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</si>
  <si>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</si>
  <si>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</si>
  <si>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</si>
  <si>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</si>
  <si>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</si>
  <si>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</si>
  <si>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</si>
  <si>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</si>
  <si>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</si>
  <si>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</si>
  <si>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</si>
  <si>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</si>
  <si>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</si>
  <si>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</si>
  <si>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</si>
  <si>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</si>
  <si>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</si>
  <si>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</si>
  <si>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</si>
  <si>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</si>
  <si>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</si>
  <si>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</si>
  <si>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</si>
  <si>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</si>
  <si>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</si>
  <si>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</si>
  <si>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</si>
  <si>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</si>
  <si>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</si>
  <si>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</si>
  <si>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</si>
  <si>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</si>
  <si>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</si>
  <si>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</si>
  <si>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</si>
  <si>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</si>
  <si>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</si>
  <si>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</si>
  <si>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</si>
  <si>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</si>
  <si>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</si>
  <si>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</si>
  <si>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</si>
  <si>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</si>
  <si>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</si>
  <si>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</si>
  <si>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</si>
  <si>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</si>
  <si>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</si>
  <si>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</si>
  <si>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</si>
  <si>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</si>
  <si>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</si>
  <si>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</si>
  <si>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</si>
  <si>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</si>
  <si>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</si>
  <si>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</si>
  <si>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</si>
  <si>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</si>
  <si>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</si>
  <si>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</si>
  <si>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</si>
  <si>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</si>
  <si>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</si>
  <si>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</si>
  <si>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</si>
  <si>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</si>
  <si>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</si>
  <si>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</si>
  <si>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</si>
  <si>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</si>
  <si>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</si>
  <si>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</si>
  <si>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</si>
  <si>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</si>
  <si>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</si>
  <si>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</si>
  <si>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</si>
  <si>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</si>
  <si>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</si>
  <si>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</si>
  <si>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</si>
  <si>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</si>
  <si>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</si>
  <si>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</si>
  <si>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</si>
  <si>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</si>
  <si>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</si>
  <si>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</si>
  <si>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</si>
  <si>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</si>
  <si>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</si>
  <si>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</si>
  <si>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</si>
  <si>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</si>
  <si>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</si>
  <si>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</si>
  <si>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</si>
  <si>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</si>
  <si>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</si>
  <si>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</si>
  <si>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</si>
  <si>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</si>
  <si>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</si>
  <si>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</si>
  <si>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</si>
  <si>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</si>
  <si>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</si>
  <si>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</si>
  <si>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</si>
  <si>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</si>
  <si>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</si>
  <si>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</si>
  <si>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</si>
  <si>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</si>
  <si>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</si>
  <si>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</si>
  <si>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</si>
  <si>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</si>
  <si>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</si>
  <si>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</si>
  <si>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</si>
  <si>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</si>
  <si>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</si>
  <si>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</si>
  <si>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</si>
  <si>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</si>
  <si>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</si>
  <si>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</si>
  <si>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</si>
  <si>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</si>
  <si>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</si>
  <si>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</si>
  <si>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</si>
  <si>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</si>
  <si>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</si>
  <si>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</si>
  <si>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</si>
  <si>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</si>
  <si>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</si>
  <si>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</si>
  <si>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</si>
  <si>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</si>
  <si>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</si>
  <si>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</si>
  <si>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</si>
  <si>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</si>
  <si>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</si>
  <si>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</si>
  <si>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</si>
  <si>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</si>
  <si>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</si>
  <si>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</si>
  <si>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</si>
  <si>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</si>
  <si>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</si>
  <si>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</si>
  <si>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</si>
  <si>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</si>
  <si>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</si>
  <si>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</si>
  <si>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</si>
  <si>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</si>
  <si>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</si>
  <si>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</si>
  <si>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</si>
  <si>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</si>
  <si>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</si>
  <si>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</si>
  <si>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</si>
  <si>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</si>
  <si>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</si>
  <si>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</si>
  <si>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</si>
  <si>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</si>
  <si>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</si>
  <si>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</si>
  <si>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</si>
  <si>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</si>
  <si>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</si>
  <si>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</si>
  <si>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</si>
  <si>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</si>
  <si>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</si>
  <si>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</si>
  <si>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</si>
  <si>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</si>
  <si>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</si>
  <si>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</si>
  <si>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</si>
  <si>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</si>
  <si>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</si>
  <si>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</si>
  <si>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</si>
  <si>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</si>
  <si>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</si>
  <si>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</si>
  <si>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</si>
  <si>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</si>
  <si>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</si>
  <si>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</si>
  <si>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</si>
  <si>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</si>
  <si>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</si>
  <si>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</si>
  <si>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</si>
  <si>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</si>
  <si>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</si>
  <si>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</si>
  <si>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</si>
  <si>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</si>
  <si>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</si>
  <si>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</si>
  <si>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</si>
  <si>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</si>
  <si>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</si>
  <si>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</si>
  <si>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</si>
  <si>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</si>
  <si>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</si>
  <si>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</si>
  <si>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</si>
  <si>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</si>
  <si>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</si>
  <si>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</si>
  <si>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</si>
  <si>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</si>
  <si>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</si>
  <si>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</si>
  <si>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</si>
  <si>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</si>
  <si>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</si>
  <si>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</si>
  <si>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</si>
  <si>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</si>
  <si>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</si>
  <si>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</si>
  <si>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</si>
  <si>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</si>
  <si>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</si>
  <si>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</si>
  <si>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</si>
  <si>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</si>
  <si>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</si>
  <si>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</si>
  <si>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</si>
  <si>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</si>
  <si>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</si>
  <si>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</si>
  <si>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</si>
  <si>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</si>
  <si>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</si>
  <si>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</si>
  <si>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</si>
  <si>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</si>
  <si>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</si>
  <si>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</si>
  <si>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</si>
  <si>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</si>
  <si>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</si>
  <si>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</si>
  <si>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</si>
  <si>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</si>
  <si>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</si>
  <si>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</si>
  <si>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</si>
  <si>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</si>
  <si>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</si>
  <si>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</si>
  <si>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</si>
  <si>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</si>
  <si>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</si>
  <si>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</si>
  <si>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</si>
  <si>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</si>
  <si>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</si>
  <si>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</si>
  <si>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</si>
  <si>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</si>
  <si>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</si>
  <si>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</si>
  <si>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</si>
  <si>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</si>
  <si>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</si>
  <si>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</si>
  <si>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</si>
  <si>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</si>
  <si>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</si>
  <si>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</si>
  <si>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</si>
  <si>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</si>
  <si>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</si>
  <si>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</si>
  <si>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</si>
  <si>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</si>
  <si>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</si>
  <si>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</si>
  <si>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</si>
  <si>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</si>
  <si>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</si>
  <si>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</si>
  <si>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</si>
  <si>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</si>
  <si>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</si>
  <si>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</si>
  <si>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</si>
  <si>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</si>
  <si>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</si>
  <si>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</si>
  <si>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</si>
  <si>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</si>
  <si>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</si>
  <si>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</si>
  <si>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</si>
  <si>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</si>
  <si>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</si>
  <si>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</si>
  <si>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</si>
  <si>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</si>
  <si>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</si>
  <si>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</si>
  <si>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</si>
  <si>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</si>
  <si>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</si>
  <si>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</si>
  <si>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</si>
  <si>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</si>
  <si>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</si>
  <si>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</si>
  <si>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</si>
  <si>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</si>
  <si>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</si>
  <si>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</si>
  <si>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</si>
  <si>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</si>
  <si>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</si>
  <si>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</si>
  <si>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</si>
  <si>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</si>
  <si>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</si>
  <si>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</si>
  <si>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</si>
  <si>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</si>
  <si>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</si>
  <si>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</si>
  <si>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</si>
  <si>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</si>
  <si>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</si>
  <si>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</si>
  <si>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</si>
  <si>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</si>
  <si>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</si>
  <si>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</si>
  <si>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</si>
  <si>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</si>
  <si>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</si>
  <si>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</si>
  <si>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</si>
  <si>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</si>
  <si>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</si>
  <si>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</si>
  <si>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</si>
  <si>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</si>
  <si>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</si>
  <si>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</si>
  <si>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</si>
  <si>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</si>
  <si>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</si>
  <si>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</si>
  <si>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</si>
  <si>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</si>
  <si>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</si>
  <si>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</si>
  <si>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</si>
  <si>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</si>
  <si>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</si>
  <si>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</si>
  <si>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</si>
  <si>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</si>
  <si>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</si>
  <si>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</si>
  <si>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</si>
  <si>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</si>
  <si>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</si>
  <si>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</si>
  <si>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</si>
  <si>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</si>
  <si>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</si>
  <si>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</si>
  <si>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</si>
  <si>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</si>
  <si>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</si>
  <si>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</si>
  <si>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</si>
  <si>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</si>
  <si>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</si>
  <si>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</si>
  <si>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</si>
  <si>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</si>
  <si>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</si>
  <si>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</si>
  <si>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</si>
  <si>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</si>
  <si>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</si>
  <si>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</si>
  <si>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</si>
  <si>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</si>
  <si>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</si>
  <si>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</si>
  <si>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</si>
  <si>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</si>
  <si>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</si>
  <si>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</si>
  <si>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</si>
  <si>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</si>
  <si>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</si>
  <si>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</si>
  <si>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</si>
  <si>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</si>
  <si>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</si>
  <si>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</si>
  <si>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</si>
  <si>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</si>
  <si>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</si>
  <si>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</si>
  <si>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</si>
  <si>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</si>
  <si>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</si>
  <si>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</si>
  <si>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</si>
  <si>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</si>
  <si>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</si>
  <si>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</si>
  <si>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</si>
  <si>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</si>
  <si>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</si>
  <si>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</si>
  <si>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</si>
  <si>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</si>
  <si>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</si>
  <si>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</si>
  <si>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</si>
  <si>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</si>
  <si>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</si>
  <si>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</si>
  <si>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</si>
  <si>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</si>
  <si>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</si>
  <si>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</si>
  <si>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</si>
  <si>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</si>
  <si>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</si>
  <si>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</si>
  <si>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</si>
  <si>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</si>
  <si>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</si>
  <si>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</si>
  <si>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</si>
  <si>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</si>
  <si>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</si>
  <si>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</si>
  <si>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</si>
  <si>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</si>
  <si>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</si>
  <si>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</si>
  <si>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</si>
  <si>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</si>
  <si>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</si>
  <si>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</si>
  <si>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</si>
  <si>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</si>
  <si>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</si>
  <si>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</si>
  <si>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</si>
  <si>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</si>
  <si>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</si>
  <si>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</si>
  <si>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</si>
  <si>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</si>
  <si>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</si>
  <si>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</si>
  <si>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</si>
  <si>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</si>
  <si>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</si>
  <si>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</si>
  <si>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</si>
  <si>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</si>
  <si>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</si>
  <si>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</si>
  <si>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</si>
  <si>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</si>
  <si>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</si>
  <si>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</si>
  <si>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</si>
  <si>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</si>
  <si>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</si>
  <si>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</si>
  <si>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</si>
  <si>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</si>
  <si>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</si>
  <si>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</si>
  <si>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</si>
  <si>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</si>
  <si>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</si>
  <si>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</si>
  <si>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</si>
  <si>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</si>
  <si>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</si>
  <si>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</si>
  <si>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</si>
  <si>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</si>
  <si>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</si>
  <si>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</si>
  <si>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</si>
  <si>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</si>
  <si>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</si>
  <si>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</si>
  <si>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</si>
  <si>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</si>
  <si>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</si>
  <si>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</si>
  <si>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</si>
  <si>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</si>
  <si>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</si>
  <si>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</si>
  <si>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</si>
  <si>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</si>
  <si>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</si>
  <si>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</si>
  <si>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</si>
  <si>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</si>
  <si>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</si>
  <si>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</si>
  <si>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</si>
  <si>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</si>
  <si>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</si>
  <si>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</si>
  <si>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</si>
  <si>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</si>
  <si>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</si>
  <si>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</si>
  <si>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</si>
  <si>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</si>
  <si>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</si>
  <si>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</si>
  <si>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</si>
  <si>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</si>
  <si>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</si>
  <si>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</si>
  <si>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</si>
  <si>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</si>
  <si>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</si>
  <si>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</si>
  <si>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</si>
  <si>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</si>
  <si>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</si>
  <si>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</si>
  <si>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</si>
  <si>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</si>
  <si>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</si>
  <si>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</si>
  <si>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</si>
  <si>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</si>
  <si>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</si>
  <si>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</si>
  <si>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</si>
  <si>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</si>
  <si>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</si>
  <si>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</si>
  <si>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</si>
  <si>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</si>
  <si>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</si>
  <si>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</si>
  <si>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</si>
  <si>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</si>
  <si>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</si>
  <si>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</si>
  <si>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</si>
  <si>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</si>
  <si>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</si>
  <si>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</si>
  <si>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</si>
  <si>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</si>
  <si>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</si>
  <si>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</si>
  <si>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</si>
  <si>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</si>
  <si>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</si>
  <si>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</si>
  <si>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</si>
  <si>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</si>
  <si>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</si>
  <si>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</si>
  <si>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</si>
  <si>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</si>
  <si>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</si>
  <si>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</si>
  <si>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</si>
  <si>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</si>
  <si>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</si>
  <si>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</si>
  <si>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</si>
  <si>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</si>
  <si>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</si>
  <si>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</si>
  <si>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</si>
  <si>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</si>
  <si>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</si>
  <si>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</si>
  <si>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</si>
  <si>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</si>
  <si>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</si>
  <si>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</si>
  <si>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</si>
  <si>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</si>
  <si>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</si>
  <si>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</si>
  <si>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</si>
  <si>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</si>
  <si>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</si>
  <si>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</si>
  <si>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</si>
  <si>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</si>
  <si>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</si>
  <si>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</si>
  <si>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</si>
  <si>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</si>
  <si>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</si>
  <si>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</si>
  <si>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</si>
  <si>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</si>
  <si>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</si>
  <si>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</si>
  <si>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</si>
  <si>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</si>
  <si>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</si>
  <si>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</si>
  <si>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</si>
  <si>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</si>
  <si>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</si>
  <si>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</si>
  <si>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</si>
  <si>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</si>
  <si>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</si>
  <si>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</si>
  <si>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</si>
  <si>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</si>
  <si>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</si>
  <si>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</si>
  <si>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</si>
  <si>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</si>
  <si>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</si>
  <si>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</si>
  <si>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</si>
  <si>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</si>
  <si>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</si>
  <si>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</si>
  <si>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</si>
  <si>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</si>
  <si>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</si>
  <si>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</si>
  <si>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</si>
  <si>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</si>
  <si>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</si>
  <si>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</si>
  <si>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</si>
  <si>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</si>
  <si>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</si>
  <si>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</si>
  <si>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</si>
  <si>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</si>
  <si>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</si>
  <si>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</si>
  <si>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</si>
  <si>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</si>
  <si>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</si>
  <si>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</si>
  <si>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</si>
  <si>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</si>
  <si>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</si>
  <si>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</si>
  <si>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</si>
  <si>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</si>
  <si>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</si>
  <si>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</si>
  <si>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</si>
  <si>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</si>
  <si>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</si>
  <si>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</si>
  <si>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</si>
  <si>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</si>
  <si>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</si>
  <si>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</si>
  <si>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</si>
  <si>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</si>
  <si>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</si>
  <si>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</si>
  <si>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</si>
  <si>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</si>
  <si>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</si>
  <si>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</si>
  <si>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</si>
  <si>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</si>
  <si>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</si>
  <si>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</si>
  <si>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</si>
  <si>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</si>
  <si>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</si>
  <si>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</si>
  <si>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</si>
  <si>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</si>
  <si>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</si>
  <si>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</si>
  <si>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</si>
  <si>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</si>
  <si>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</si>
  <si>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</si>
  <si>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</si>
  <si>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</si>
  <si>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</si>
  <si>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</si>
  <si>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</si>
  <si>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</si>
  <si>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</si>
  <si>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</si>
  <si>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</si>
  <si>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</si>
  <si>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</si>
  <si>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</si>
  <si>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</si>
  <si>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</si>
  <si>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</si>
  <si>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</si>
  <si>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</si>
  <si>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</si>
  <si>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</si>
  <si>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</si>
  <si>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</si>
  <si>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</si>
  <si>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</si>
  <si>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</si>
  <si>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</si>
  <si>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</si>
  <si>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</si>
  <si>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</si>
  <si>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</si>
  <si>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</si>
  <si>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</si>
  <si>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</si>
  <si>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</si>
  <si>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</si>
  <si>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</si>
  <si>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</si>
  <si>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</si>
  <si>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</si>
  <si>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</si>
  <si>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</si>
  <si>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</si>
  <si>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</si>
  <si>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</si>
  <si>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</si>
  <si>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</si>
  <si>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</si>
  <si>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</si>
  <si>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</si>
  <si>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</si>
  <si>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</si>
  <si>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</si>
  <si>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</si>
  <si>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</si>
  <si>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</si>
  <si>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</si>
  <si>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</si>
  <si>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</si>
  <si>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</si>
  <si>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</si>
  <si>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</si>
  <si>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</si>
  <si>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</si>
  <si>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</si>
  <si>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</si>
  <si>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</si>
  <si>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</si>
  <si>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</si>
  <si>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</si>
  <si>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</si>
  <si>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</si>
  <si>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</si>
  <si>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</si>
  <si>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</si>
  <si>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</si>
  <si>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</si>
  <si>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</si>
  <si>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</si>
  <si>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</si>
  <si>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</si>
  <si>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</si>
  <si>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</si>
  <si>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</si>
  <si>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</si>
  <si>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</si>
  <si>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</si>
  <si>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</si>
  <si>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</si>
  <si>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</si>
  <si>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</si>
  <si>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</si>
  <si>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</si>
  <si>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</si>
  <si>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</si>
  <si>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</si>
  <si>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</si>
  <si>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</si>
  <si>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</si>
  <si>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</si>
  <si>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</si>
  <si>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</si>
  <si>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</si>
  <si>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</si>
  <si>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</si>
  <si>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</si>
  <si>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</si>
  <si>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</si>
  <si>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</si>
  <si>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</si>
  <si>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</si>
  <si>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</si>
  <si>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</si>
  <si>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</si>
  <si>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</si>
  <si>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</si>
  <si>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</si>
  <si>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</si>
  <si>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</si>
  <si>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</si>
  <si>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</si>
  <si>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</si>
  <si>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</si>
  <si>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</si>
  <si>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</si>
  <si>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</si>
  <si>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</si>
  <si>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</si>
  <si>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</si>
  <si>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</si>
  <si>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</si>
  <si>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</si>
  <si>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</si>
  <si>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</si>
  <si>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</si>
  <si>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</si>
  <si>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</si>
  <si>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</si>
  <si>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</si>
  <si>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</si>
  <si>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</si>
  <si>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</si>
  <si>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</si>
  <si>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</si>
  <si>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</si>
  <si>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</si>
  <si>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</si>
  <si>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</si>
  <si>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</si>
  <si>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</si>
  <si>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</si>
  <si>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</si>
  <si>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</si>
  <si>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</si>
  <si>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</si>
  <si>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</si>
  <si>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</si>
  <si>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</si>
  <si>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</si>
  <si>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</si>
  <si>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</si>
  <si>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</si>
  <si>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</si>
  <si>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</si>
  <si>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</si>
  <si>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</si>
  <si>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</si>
  <si>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</si>
  <si>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</si>
  <si>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</si>
  <si>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</si>
  <si>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</si>
  <si>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</si>
  <si>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</si>
  <si>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</si>
  <si>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</si>
  <si>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</si>
  <si>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</si>
  <si>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</si>
  <si>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</si>
  <si>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</si>
  <si>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</si>
  <si>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</si>
  <si>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</si>
  <si>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</si>
  <si>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</si>
  <si>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</si>
  <si>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</si>
  <si>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</si>
  <si>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</si>
  <si>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</si>
  <si>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</si>
  <si>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</si>
  <si>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</si>
  <si>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</si>
  <si>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</si>
  <si>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</si>
  <si>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</si>
  <si>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</si>
  <si>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</si>
  <si>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</si>
  <si>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</si>
  <si>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</si>
  <si>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</si>
  <si>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</si>
  <si>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</si>
  <si>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</si>
  <si>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</si>
  <si>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</si>
  <si>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</si>
  <si>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</si>
  <si>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</si>
  <si>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</si>
  <si>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</si>
  <si>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</si>
  <si>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</si>
  <si>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</si>
  <si>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</si>
  <si>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</si>
  <si>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</si>
  <si>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</si>
  <si>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</si>
  <si>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</si>
  <si>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</si>
  <si>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</si>
  <si>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</si>
  <si>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</si>
  <si>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</si>
  <si>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</si>
  <si>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</si>
  <si>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</si>
  <si>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</si>
  <si>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</si>
  <si>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</si>
  <si>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</si>
  <si>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</si>
  <si>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</si>
  <si>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</si>
  <si>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</si>
  <si>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</si>
  <si>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</si>
  <si>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</si>
  <si>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</si>
  <si>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</si>
  <si>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</si>
  <si>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</si>
  <si>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</si>
  <si>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</si>
  <si>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</si>
  <si>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</si>
  <si>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</si>
  <si>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</si>
  <si>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</si>
  <si>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</si>
  <si>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</si>
  <si>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</si>
  <si>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</si>
  <si>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</si>
  <si>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</si>
  <si>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</si>
  <si>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</si>
  <si>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</si>
  <si>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</si>
  <si>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</si>
  <si>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</si>
  <si>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</si>
  <si>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</si>
  <si>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</si>
  <si>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</si>
  <si>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</si>
  <si>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</si>
  <si>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</si>
  <si>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</si>
  <si>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</si>
  <si>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</si>
  <si>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</si>
  <si>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</si>
  <si>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</si>
  <si>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</si>
  <si>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</si>
  <si>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</si>
  <si>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</si>
  <si>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</si>
  <si>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</si>
  <si>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</si>
  <si>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</si>
  <si>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</si>
  <si>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</si>
  <si>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</si>
  <si>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</si>
  <si>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</si>
  <si>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</si>
  <si>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</si>
  <si>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</si>
  <si>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</si>
  <si>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</si>
  <si>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</si>
  <si>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</si>
  <si>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</si>
  <si>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</si>
  <si>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</si>
  <si>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</si>
  <si>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</si>
  <si>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</si>
  <si>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</si>
  <si>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</si>
  <si>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</si>
  <si>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</si>
  <si>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</si>
  <si>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</si>
  <si>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</si>
  <si>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</si>
  <si>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</si>
  <si>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</si>
  <si>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</si>
  <si>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</si>
  <si>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</si>
  <si>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</si>
  <si>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</si>
  <si>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</si>
  <si>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</si>
  <si>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</si>
  <si>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</si>
  <si>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</si>
  <si>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</si>
  <si>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</si>
  <si>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</si>
  <si>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</si>
  <si>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</si>
  <si>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</si>
  <si>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</si>
  <si>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</si>
  <si>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</si>
  <si>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</si>
  <si>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</si>
  <si>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</si>
  <si>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</si>
  <si>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</si>
  <si>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</si>
  <si>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</si>
  <si>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</si>
  <si>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</si>
  <si>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</si>
  <si>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</si>
  <si>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</si>
  <si>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</si>
  <si>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</si>
  <si>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</si>
  <si>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</si>
  <si>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</si>
  <si>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</si>
  <si>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</si>
  <si>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</si>
  <si>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</si>
  <si>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</si>
  <si>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</si>
  <si>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</si>
  <si>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</si>
  <si>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</si>
  <si>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</si>
  <si>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</si>
  <si>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</si>
  <si>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</si>
  <si>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</si>
  <si>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</si>
  <si>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</si>
  <si>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</si>
  <si>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</si>
  <si>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</si>
  <si>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</si>
  <si>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</si>
  <si>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</si>
  <si>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</si>
  <si>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</si>
  <si>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</si>
  <si>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</si>
  <si>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</si>
  <si>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</si>
  <si>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</si>
  <si>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</si>
  <si>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</si>
  <si>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</si>
  <si>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</si>
  <si>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</si>
  <si>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</si>
  <si>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</si>
  <si>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</si>
  <si>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</si>
  <si>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</si>
  <si>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</si>
  <si>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</si>
  <si>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</si>
  <si>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</si>
  <si>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</si>
  <si>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</si>
  <si>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</si>
  <si>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</si>
  <si>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</si>
  <si>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</si>
  <si>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</si>
  <si>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</si>
  <si>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</si>
  <si>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</si>
  <si>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</si>
  <si>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</si>
  <si>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</si>
  <si>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</si>
  <si>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</si>
  <si>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</si>
  <si>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</si>
  <si>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</si>
  <si>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</si>
  <si>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</si>
  <si>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</si>
  <si>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</si>
  <si>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</si>
  <si>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</si>
  <si>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</si>
  <si>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</si>
  <si>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</si>
  <si>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</si>
  <si>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</si>
  <si>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</si>
  <si>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</si>
  <si>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</si>
  <si>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</si>
  <si>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</si>
  <si>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</si>
  <si>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</si>
  <si>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</si>
  <si>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</si>
  <si>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</si>
  <si>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</si>
  <si>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</si>
  <si>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</si>
  <si>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</si>
  <si>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</si>
  <si>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</si>
  <si>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</si>
  <si>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</si>
  <si>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</si>
  <si>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</si>
  <si>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</si>
  <si>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</si>
  <si>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</si>
  <si>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</si>
  <si>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</si>
  <si>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</si>
  <si>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</si>
  <si>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</si>
  <si>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</si>
  <si>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</si>
  <si>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</si>
  <si>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</si>
  <si>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</si>
  <si>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</si>
  <si>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</si>
  <si>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</si>
  <si>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</si>
  <si>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</si>
  <si>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</si>
  <si>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</si>
  <si>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</si>
  <si>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</si>
  <si>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</si>
  <si>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</si>
  <si>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</si>
  <si>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</si>
  <si>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</si>
  <si>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</si>
  <si>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</si>
  <si>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</si>
  <si>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</si>
  <si>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</si>
  <si>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</si>
  <si>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</si>
  <si>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</si>
  <si>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</si>
  <si>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</si>
  <si>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</si>
  <si>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</si>
  <si>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</si>
  <si>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</si>
  <si>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</si>
  <si>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</si>
  <si>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</si>
  <si>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</si>
  <si>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</si>
  <si>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</si>
  <si>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</si>
  <si>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</si>
  <si>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</si>
  <si>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</si>
  <si>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</si>
  <si>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</si>
  <si>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</si>
  <si>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</si>
  <si>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</si>
  <si>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</si>
  <si>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</si>
  <si>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</si>
  <si>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</si>
  <si>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</si>
  <si>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</si>
  <si>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</si>
  <si>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</si>
  <si>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</si>
  <si>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</si>
  <si>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</si>
  <si>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</si>
  <si>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</si>
  <si>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</si>
  <si>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</si>
  <si>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</si>
  <si>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</si>
  <si>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</si>
  <si>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</si>
  <si>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</si>
  <si>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</si>
  <si>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</si>
  <si>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</si>
  <si>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</si>
  <si>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</si>
  <si>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</si>
  <si>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</si>
  <si>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</si>
  <si>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</si>
  <si>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</si>
  <si>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</si>
  <si>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</si>
  <si>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</si>
  <si>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</si>
  <si>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</si>
  <si>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</si>
  <si>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</si>
  <si>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</si>
  <si>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</si>
  <si>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</si>
  <si>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</si>
  <si>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</si>
  <si>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</si>
  <si>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</si>
  <si>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</si>
  <si>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</si>
  <si>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</si>
  <si>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</si>
  <si>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</si>
  <si>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</si>
  <si>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</si>
  <si>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</si>
  <si>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</si>
  <si>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</si>
  <si>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</si>
  <si>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</si>
  <si>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</si>
  <si>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</si>
  <si>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</si>
  <si>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</si>
  <si>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</si>
  <si>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</si>
  <si>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</si>
  <si>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</si>
  <si>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</si>
  <si>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</si>
  <si>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</si>
  <si>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</si>
  <si>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</si>
  <si>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</si>
  <si>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</si>
  <si>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</si>
  <si>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</si>
  <si>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</si>
  <si>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</si>
  <si>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</si>
  <si>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</si>
  <si>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</si>
  <si>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</si>
  <si>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</si>
  <si>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</si>
  <si>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</si>
  <si>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</si>
  <si>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</si>
  <si>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</si>
  <si>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</si>
  <si>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</si>
  <si>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</si>
  <si>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</si>
  <si>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</si>
  <si>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</si>
  <si>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</si>
  <si>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</si>
  <si>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</si>
  <si>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</si>
  <si>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</si>
  <si>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</si>
  <si>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</si>
  <si>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</si>
  <si>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</si>
  <si>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</si>
  <si>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</si>
  <si>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</si>
  <si>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</si>
  <si>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</si>
  <si>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</si>
  <si>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</si>
  <si>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</si>
  <si>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</si>
  <si>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</si>
  <si>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</si>
  <si>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</si>
  <si>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</si>
  <si>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</si>
  <si>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</si>
  <si>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</si>
  <si>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</si>
  <si>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</si>
  <si>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</si>
  <si>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</si>
  <si>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</si>
  <si>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</si>
  <si>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</si>
  <si>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</si>
  <si>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</si>
  <si>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</si>
  <si>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</si>
  <si>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</si>
  <si>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</si>
  <si>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</si>
  <si>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</si>
  <si>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</si>
  <si>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</si>
  <si>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</si>
  <si>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</si>
  <si>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</si>
  <si>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</si>
  <si>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</si>
  <si>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</si>
  <si>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</si>
  <si>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</si>
  <si>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</si>
  <si>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</si>
  <si>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</si>
  <si>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</si>
  <si>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</si>
  <si>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</si>
  <si>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</si>
  <si>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</si>
  <si>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</si>
  <si>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</si>
  <si>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</si>
  <si>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</si>
  <si>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</si>
  <si>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</si>
  <si>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</si>
  <si>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</si>
  <si>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</si>
  <si>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</si>
  <si>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</si>
  <si>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</si>
  <si>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</si>
  <si>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</si>
  <si>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</si>
  <si>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</si>
  <si>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</si>
  <si>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</si>
  <si>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</si>
  <si>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</si>
  <si>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</si>
  <si>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</si>
  <si>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</si>
  <si>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</si>
  <si>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</si>
  <si>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</si>
  <si>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</si>
  <si>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</si>
  <si>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</si>
  <si>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</si>
  <si>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</si>
  <si>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</si>
  <si>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</si>
  <si>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</si>
  <si>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</si>
  <si>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</si>
  <si>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</si>
  <si>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</si>
  <si>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</si>
  <si>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</si>
  <si>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</si>
  <si>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</si>
  <si>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</si>
  <si>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</si>
  <si>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</si>
  <si>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</si>
  <si>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</si>
  <si>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</si>
  <si>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</si>
  <si>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</si>
  <si>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</si>
  <si>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</si>
  <si>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</si>
  <si>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</si>
  <si>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</si>
  <si>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</si>
  <si>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</si>
  <si>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</si>
  <si>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</si>
  <si>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</si>
  <si>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</si>
  <si>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</si>
  <si>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</si>
  <si>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</si>
  <si>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</si>
  <si>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</si>
  <si>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</si>
  <si>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</si>
  <si>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</si>
  <si>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</si>
  <si>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</si>
  <si>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</si>
  <si>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</si>
  <si>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</si>
  <si>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</si>
  <si>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</si>
  <si>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</si>
  <si>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</si>
  <si>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</si>
  <si>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</si>
  <si>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</si>
  <si>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</si>
  <si>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</si>
  <si>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</si>
  <si>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</si>
  <si>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</si>
  <si>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</si>
  <si>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</si>
  <si>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</si>
  <si>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</si>
  <si>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</si>
  <si>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</si>
  <si>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</si>
  <si>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</si>
  <si>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</si>
  <si>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</si>
  <si>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</si>
  <si>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</si>
  <si>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</si>
  <si>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</si>
  <si>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</si>
  <si>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</si>
  <si>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</si>
  <si>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</si>
  <si>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</si>
  <si>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</si>
  <si>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</si>
  <si>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</si>
  <si>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</si>
  <si>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</si>
  <si>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</si>
  <si>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</si>
  <si>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</si>
  <si>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</si>
  <si>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</si>
  <si>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</si>
  <si>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</si>
  <si>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</si>
  <si>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</si>
  <si>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</si>
  <si>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</si>
  <si>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</si>
  <si>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</si>
  <si>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</si>
  <si>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</si>
  <si>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</si>
  <si>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</si>
  <si>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</si>
  <si>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</si>
  <si>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</si>
  <si>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</si>
  <si>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</si>
  <si>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</si>
  <si>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</si>
  <si>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</si>
  <si>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</si>
  <si>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</si>
  <si>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</si>
  <si>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</si>
  <si>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</si>
  <si>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</si>
  <si>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</si>
  <si>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</si>
  <si>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</si>
  <si>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</si>
  <si>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</si>
  <si>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</si>
  <si>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</si>
  <si>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</si>
  <si>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</si>
  <si>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</si>
  <si>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</si>
  <si>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</si>
  <si>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</si>
  <si>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</si>
  <si>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</si>
  <si>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</si>
  <si>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</si>
  <si>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</si>
  <si>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</si>
  <si>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</si>
  <si>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</si>
  <si>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</si>
  <si>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</si>
  <si>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</si>
  <si>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</si>
  <si>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</si>
  <si>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</si>
  <si>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</si>
  <si>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</si>
  <si>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</si>
  <si>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</si>
  <si>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</si>
  <si>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</si>
  <si>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</si>
  <si>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</si>
  <si>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</si>
  <si>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</si>
  <si>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</si>
  <si>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</si>
  <si>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</si>
  <si>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</si>
  <si>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</si>
  <si>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</si>
  <si>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</si>
  <si>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</si>
  <si>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</si>
  <si>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</si>
  <si>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</si>
  <si>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</si>
  <si>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</si>
  <si>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</si>
  <si>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</si>
  <si>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</si>
  <si>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</si>
  <si>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</si>
  <si>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</si>
  <si>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</si>
  <si>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</si>
  <si>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</si>
  <si>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</si>
  <si>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</si>
  <si>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</si>
  <si>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</si>
  <si>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</si>
  <si>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</si>
  <si>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</si>
  <si>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</si>
  <si>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</si>
  <si>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</si>
  <si>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</si>
  <si>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</si>
  <si>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</si>
  <si>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</si>
  <si>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</si>
  <si>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</si>
  <si>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</si>
  <si>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</si>
  <si>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</si>
  <si>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</si>
  <si>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</si>
  <si>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</si>
  <si>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</si>
  <si>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</si>
  <si>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</si>
  <si>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</si>
  <si>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</si>
  <si>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</si>
  <si>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</si>
  <si>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</si>
  <si>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</si>
  <si>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</si>
  <si>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</si>
  <si>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</si>
  <si>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</si>
  <si>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</si>
  <si>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</si>
  <si>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</si>
  <si>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</si>
  <si>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</si>
  <si>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</si>
  <si>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</si>
  <si>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</si>
  <si>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</si>
  <si>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</si>
  <si>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</si>
  <si>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</si>
  <si>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</si>
  <si>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</si>
  <si>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</si>
  <si>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</si>
  <si>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</si>
  <si>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</si>
  <si>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</si>
  <si>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</si>
  <si>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</si>
  <si>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</si>
  <si>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</si>
  <si>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</si>
  <si>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</si>
  <si>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</si>
  <si>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</si>
  <si>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</si>
  <si>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</si>
  <si>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</si>
  <si>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</si>
  <si>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</si>
  <si>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</si>
  <si>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</si>
  <si>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</si>
  <si>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</si>
  <si>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</si>
  <si>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</si>
  <si>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</si>
  <si>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</si>
  <si>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</si>
  <si>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</si>
  <si>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</si>
  <si>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</si>
  <si>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</si>
  <si>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</si>
  <si>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</si>
  <si>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</si>
  <si>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</si>
  <si>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</si>
  <si>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</si>
  <si>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</si>
  <si>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</si>
  <si>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</si>
  <si>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</si>
  <si>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</si>
  <si>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</si>
  <si>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</si>
  <si>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</si>
  <si>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</si>
  <si>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</si>
  <si>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</si>
  <si>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</si>
  <si>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</si>
  <si>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</si>
  <si>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</si>
  <si>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</si>
  <si>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</si>
  <si>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</si>
  <si>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</si>
  <si>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</si>
  <si>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</si>
  <si>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</si>
  <si>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</si>
  <si>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</si>
  <si>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</si>
  <si>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</si>
  <si>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</si>
  <si>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</si>
  <si>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</si>
  <si>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</si>
  <si>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</si>
  <si>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</si>
  <si>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</si>
  <si>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</si>
  <si>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</si>
  <si>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</si>
  <si>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</si>
  <si>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</si>
  <si>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</si>
  <si>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</si>
  <si>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</si>
  <si>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</si>
  <si>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</si>
  <si>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</si>
  <si>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</si>
  <si>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</si>
  <si>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</si>
  <si>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</si>
  <si>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</si>
  <si>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</si>
  <si>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</si>
  <si>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</si>
  <si>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</si>
  <si>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</si>
  <si>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</si>
  <si>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</si>
  <si>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</si>
  <si>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</si>
  <si>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</si>
  <si>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</si>
  <si>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</si>
  <si>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</si>
  <si>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</si>
  <si>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</si>
  <si>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</si>
  <si>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</si>
  <si>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</si>
  <si>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</si>
  <si>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</si>
  <si>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</si>
  <si>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</si>
  <si>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</si>
  <si>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</si>
  <si>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</si>
  <si>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</si>
  <si>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</si>
  <si>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</si>
  <si>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</si>
  <si>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</si>
  <si>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</si>
  <si>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</si>
  <si>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</si>
  <si>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</si>
  <si>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</si>
  <si>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</si>
  <si>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</si>
  <si>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</si>
  <si>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</si>
  <si>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</si>
  <si>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</si>
  <si>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</si>
  <si>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</si>
  <si>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</si>
  <si>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</si>
  <si>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</si>
  <si>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</si>
  <si>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</si>
  <si>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</si>
  <si>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</si>
  <si>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</si>
  <si>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</si>
  <si>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</si>
  <si>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</si>
  <si>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</si>
  <si>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</si>
  <si>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</si>
  <si>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</si>
  <si>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</si>
  <si>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</si>
  <si>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</si>
  <si>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</si>
  <si>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</si>
  <si>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</si>
  <si>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</si>
  <si>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</si>
  <si>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</si>
  <si>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</si>
  <si>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</si>
  <si>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</si>
  <si>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</si>
  <si>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</si>
  <si>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</si>
  <si>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</si>
  <si>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</si>
  <si>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</si>
  <si>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</si>
  <si>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</si>
  <si>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</si>
  <si>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</si>
  <si>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</si>
  <si>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</si>
  <si>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</si>
  <si>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</si>
  <si>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</si>
  <si>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</si>
  <si>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</si>
  <si>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</si>
  <si>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</si>
  <si>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</si>
  <si>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</si>
  <si>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</si>
  <si>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</si>
  <si>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</si>
  <si>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</si>
  <si>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</si>
  <si>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</si>
  <si>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</si>
  <si>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</si>
  <si>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</si>
  <si>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</si>
  <si>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</si>
  <si>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</si>
  <si>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</si>
  <si>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</si>
  <si>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</si>
  <si>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</si>
  <si>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</si>
  <si>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</si>
  <si>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</si>
  <si>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</si>
  <si>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</si>
  <si>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</si>
  <si>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</si>
  <si>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</si>
  <si>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</si>
  <si>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</si>
  <si>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</si>
  <si>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</si>
  <si>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</si>
  <si>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</si>
  <si>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</si>
  <si>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</si>
  <si>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</si>
  <si>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</si>
  <si>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</si>
  <si>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</si>
  <si>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</si>
  <si>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</si>
  <si>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</si>
  <si>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</si>
  <si>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</si>
  <si>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</si>
  <si>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</si>
  <si>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</si>
  <si>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</si>
  <si>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</si>
  <si>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</si>
  <si>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</si>
  <si>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</si>
  <si>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</si>
  <si>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</si>
  <si>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</si>
  <si>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</si>
  <si>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</si>
  <si>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</si>
  <si>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</si>
  <si>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</si>
  <si>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</si>
  <si>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</si>
  <si>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</si>
  <si>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</si>
  <si>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</si>
  <si>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</si>
  <si>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</si>
  <si>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</si>
  <si>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</si>
  <si>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</si>
  <si>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</si>
  <si>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</si>
  <si>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</si>
  <si>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</si>
  <si>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</si>
  <si>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</si>
  <si>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</si>
  <si>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</si>
  <si>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</si>
  <si>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</si>
  <si>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</si>
  <si>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</si>
  <si>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</si>
  <si>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</si>
  <si>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</si>
  <si>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</si>
  <si>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</si>
  <si>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</si>
  <si>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</si>
  <si>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</si>
  <si>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</si>
  <si>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</si>
  <si>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</si>
  <si>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</si>
  <si>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</si>
  <si>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</si>
  <si>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</si>
  <si>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</si>
  <si>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</si>
  <si>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</si>
  <si>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</si>
  <si>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</si>
  <si>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</si>
  <si>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</si>
  <si>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</si>
  <si>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</si>
  <si>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</si>
  <si>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</si>
  <si>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</si>
  <si>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</si>
  <si>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</si>
  <si>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</si>
  <si>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</si>
  <si>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</si>
  <si>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</si>
  <si>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</si>
  <si>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</si>
  <si>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</si>
  <si>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</si>
  <si>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</si>
  <si>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</si>
  <si>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</si>
  <si>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</si>
  <si>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</si>
  <si>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</si>
  <si>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</si>
  <si>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</si>
  <si>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</si>
  <si>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</si>
  <si>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</si>
  <si>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</si>
  <si>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</si>
  <si>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</si>
  <si>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</si>
  <si>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</si>
  <si>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</si>
  <si>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</si>
  <si>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</si>
  <si>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</si>
  <si>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</si>
  <si>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</si>
  <si>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</si>
  <si>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</si>
  <si>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</si>
  <si>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</si>
  <si>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</si>
  <si>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</si>
  <si>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</si>
  <si>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</si>
  <si>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</si>
  <si>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</si>
  <si>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</si>
  <si>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</si>
  <si>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</si>
  <si>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</si>
  <si>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</si>
  <si>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</si>
  <si>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</si>
  <si>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</si>
  <si>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</si>
  <si>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</si>
  <si>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</si>
  <si>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</si>
  <si>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</si>
  <si>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</si>
  <si>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</si>
  <si>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</si>
  <si>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</si>
  <si>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</si>
  <si>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</si>
  <si>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</si>
  <si>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</si>
  <si>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</si>
  <si>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</si>
  <si>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</si>
  <si>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</si>
  <si>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</si>
  <si>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</si>
  <si>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</si>
  <si>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</si>
  <si>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</si>
  <si>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</si>
  <si>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</si>
  <si>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</si>
  <si>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</si>
  <si>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</si>
  <si>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</si>
  <si>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</si>
  <si>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</si>
  <si>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</si>
  <si>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</si>
  <si>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</si>
  <si>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</si>
  <si>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</si>
  <si>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</si>
  <si>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</si>
  <si>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</si>
  <si>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</si>
  <si>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</si>
  <si>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</si>
  <si>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</si>
  <si>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</si>
  <si>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</si>
  <si>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</si>
  <si>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</si>
  <si>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</si>
  <si>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</si>
  <si>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</si>
  <si>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</si>
  <si>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</si>
  <si>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</si>
  <si>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</si>
  <si>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</si>
  <si>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</si>
  <si>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</si>
  <si>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</si>
  <si>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</si>
  <si>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</si>
  <si>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</si>
  <si>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</si>
  <si>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</si>
  <si>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</si>
  <si>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</si>
  <si>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</si>
  <si>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</si>
  <si>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</si>
  <si>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</si>
  <si>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</si>
  <si>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</si>
  <si>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</si>
  <si>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</si>
  <si>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</si>
  <si>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</si>
  <si>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</si>
  <si>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</si>
  <si>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</si>
  <si>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</si>
  <si>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</si>
  <si>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</si>
  <si>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</si>
  <si>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</si>
  <si>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</si>
  <si>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</si>
  <si>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</si>
  <si>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</si>
  <si>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</si>
  <si>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</si>
  <si>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</si>
  <si>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</si>
  <si>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</si>
  <si>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</si>
  <si>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</si>
  <si>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</si>
  <si>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</si>
  <si>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</si>
  <si>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</si>
  <si>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</si>
  <si>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</si>
  <si>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</si>
  <si>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</si>
  <si>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</si>
  <si>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</si>
  <si>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</si>
  <si>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</si>
  <si>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</si>
  <si>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</si>
  <si>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</si>
  <si>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</si>
  <si>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</si>
  <si>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</si>
  <si>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</si>
  <si>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</si>
  <si>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</si>
  <si>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</si>
  <si>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</si>
  <si>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</si>
  <si>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</si>
  <si>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</si>
  <si>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</si>
  <si>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</si>
  <si>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</si>
  <si>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</si>
  <si>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</si>
  <si>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</si>
  <si>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</si>
  <si>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</si>
  <si>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</si>
  <si>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</si>
  <si>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</si>
  <si>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</si>
  <si>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</si>
  <si>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</si>
  <si>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</si>
  <si>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</si>
  <si>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</si>
  <si>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</si>
  <si>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</si>
  <si>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</si>
  <si>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</si>
  <si>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</si>
  <si>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</si>
  <si>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</si>
  <si>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</si>
  <si>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</si>
  <si>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</si>
  <si>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</si>
  <si>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</si>
  <si>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</si>
  <si>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</si>
  <si>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</si>
  <si>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</si>
  <si>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</si>
  <si>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</si>
  <si>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</si>
  <si>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</si>
  <si>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</si>
  <si>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</si>
  <si>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</si>
  <si>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</si>
  <si>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</si>
  <si>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</si>
  <si>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</si>
  <si>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</si>
  <si>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</si>
  <si>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</si>
  <si>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</si>
  <si>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</si>
  <si>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</si>
  <si>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</si>
  <si>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</si>
  <si>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</si>
  <si>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</si>
  <si>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</si>
  <si>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</si>
  <si>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</si>
  <si>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</si>
  <si>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</si>
  <si>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</si>
  <si>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</si>
  <si>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</si>
  <si>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</si>
  <si>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</si>
  <si>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</si>
  <si>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</si>
  <si>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</si>
  <si>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</si>
  <si>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</si>
  <si>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</si>
  <si>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</si>
  <si>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</si>
  <si>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</si>
  <si>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</si>
  <si>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</si>
  <si>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</si>
  <si>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</si>
  <si>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</si>
  <si>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</si>
  <si>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</si>
  <si>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</si>
  <si>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</si>
  <si>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</si>
  <si>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</si>
  <si>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</si>
  <si>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</si>
  <si>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</si>
  <si>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</si>
  <si>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</si>
  <si>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</si>
  <si>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</si>
  <si>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</si>
  <si>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</si>
  <si>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</si>
  <si>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</si>
  <si>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</si>
  <si>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</si>
  <si>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</si>
  <si>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</si>
  <si>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</si>
  <si>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</si>
  <si>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</si>
  <si>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</si>
  <si>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</si>
  <si>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</si>
  <si>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</si>
  <si>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</si>
  <si>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</si>
  <si>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</si>
  <si>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</si>
  <si>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</si>
  <si>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</si>
  <si>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</si>
  <si>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</si>
  <si>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</si>
  <si>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</si>
  <si>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</si>
  <si>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</si>
  <si>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</si>
  <si>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</si>
  <si>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</si>
  <si>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</si>
  <si>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</si>
  <si>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</si>
  <si>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</si>
  <si>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</si>
  <si>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</si>
  <si>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</si>
  <si>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</si>
  <si>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</si>
  <si>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</si>
  <si>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</si>
  <si>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</si>
  <si>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</si>
  <si>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</si>
  <si>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</si>
  <si>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</si>
  <si>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</si>
  <si>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</si>
  <si>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</si>
  <si>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</si>
  <si>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</si>
  <si>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</si>
  <si>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</si>
  <si>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</si>
  <si>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</si>
  <si>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</si>
  <si>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</si>
  <si>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</si>
  <si>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</si>
  <si>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</si>
  <si>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</si>
  <si>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</si>
  <si>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</si>
  <si>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</si>
  <si>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</si>
  <si>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</si>
  <si>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</si>
  <si>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</si>
  <si>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</si>
  <si>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</si>
  <si>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</si>
  <si>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</si>
  <si>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</si>
  <si>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</si>
  <si>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</si>
  <si>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</si>
  <si>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</si>
  <si>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</si>
  <si>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</si>
  <si>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</si>
  <si>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</si>
  <si>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</si>
  <si>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</si>
  <si>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</si>
  <si>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</si>
  <si>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</si>
  <si>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</si>
  <si>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</si>
  <si>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</si>
  <si>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</si>
  <si>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</si>
  <si>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</si>
  <si>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</si>
  <si>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</si>
  <si>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</si>
  <si>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</si>
  <si>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</si>
  <si>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</si>
  <si>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</si>
  <si>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</si>
  <si>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</si>
  <si>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</si>
  <si>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</si>
  <si>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</si>
  <si>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</si>
  <si>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</si>
  <si>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</si>
  <si>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</si>
  <si>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</si>
  <si>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</si>
  <si>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</si>
  <si>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</si>
  <si>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</si>
  <si>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</si>
  <si>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</si>
  <si>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</si>
  <si>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</si>
  <si>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</si>
  <si>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</si>
  <si>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</si>
  <si>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</si>
  <si>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</si>
  <si>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</si>
  <si>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</si>
  <si>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</si>
  <si>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</si>
  <si>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</si>
  <si>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</si>
  <si>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</si>
  <si>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</si>
  <si>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</si>
  <si>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</si>
  <si>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</si>
  <si>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</si>
  <si>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</si>
  <si>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</si>
  <si>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</si>
  <si>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</si>
  <si>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</si>
  <si>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</si>
  <si>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</si>
  <si>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</si>
  <si>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</si>
  <si>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</si>
  <si>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</si>
  <si>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</si>
  <si>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</si>
  <si>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</si>
  <si>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</si>
  <si>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</si>
  <si>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</si>
  <si>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</si>
  <si>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</si>
  <si>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</si>
  <si>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</si>
  <si>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</si>
  <si>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</si>
  <si>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</si>
  <si>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</si>
  <si>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</si>
  <si>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</si>
  <si>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</si>
  <si>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</si>
  <si>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</si>
  <si>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</si>
  <si>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</si>
  <si>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</si>
  <si>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</si>
  <si>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</si>
  <si>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</si>
  <si>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</si>
  <si>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</si>
  <si>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</si>
  <si>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</si>
  <si>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</si>
  <si>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</si>
  <si>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</si>
  <si>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</si>
  <si>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</si>
  <si>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</si>
  <si>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</si>
  <si>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</si>
  <si>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</si>
  <si>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</si>
  <si>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</si>
  <si>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</si>
  <si>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</si>
  <si>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</si>
  <si>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</si>
  <si>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</si>
  <si>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</si>
  <si>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</si>
  <si>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</si>
  <si>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</si>
  <si>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</si>
  <si>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</si>
  <si>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</si>
  <si>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</si>
  <si>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</si>
  <si>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</si>
  <si>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</si>
  <si>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</si>
  <si>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</si>
  <si>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</si>
  <si>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</si>
  <si>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</si>
  <si>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</si>
  <si>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</si>
  <si>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</si>
  <si>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</si>
  <si>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</si>
  <si>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</si>
  <si>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</si>
  <si>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</si>
  <si>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</si>
  <si>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</si>
  <si>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</si>
  <si>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</si>
  <si>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</si>
  <si>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</si>
  <si>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</si>
  <si>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</si>
  <si>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</si>
  <si>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</si>
  <si>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</si>
  <si>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</si>
  <si>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</si>
  <si>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</si>
  <si>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</si>
  <si>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</si>
  <si>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</si>
  <si>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</si>
  <si>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</si>
  <si>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</si>
  <si>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</si>
  <si>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</si>
  <si>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</si>
  <si>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</si>
  <si>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</si>
  <si>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</si>
  <si>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</si>
  <si>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</si>
  <si>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</si>
  <si>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</si>
  <si>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</si>
  <si>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</si>
  <si>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</si>
  <si>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</si>
  <si>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</si>
  <si>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</si>
  <si>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</si>
  <si>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</si>
  <si>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</si>
  <si>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</si>
  <si>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</si>
  <si>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</si>
  <si>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</si>
  <si>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</si>
  <si>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</si>
  <si>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</si>
  <si>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</si>
  <si>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</si>
  <si>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</si>
  <si>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</si>
  <si>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</si>
  <si>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</si>
  <si>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</si>
  <si>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</si>
  <si>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</si>
  <si>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</si>
  <si>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</si>
  <si>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</si>
  <si>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</si>
  <si>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</si>
  <si>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</si>
  <si>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</si>
  <si>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</si>
  <si>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</si>
  <si>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</si>
  <si>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</si>
  <si>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</si>
  <si>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</si>
  <si>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</si>
  <si>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</si>
  <si>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</si>
  <si>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</si>
  <si>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</si>
  <si>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</si>
  <si>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</si>
  <si>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</si>
  <si>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</si>
  <si>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</si>
  <si>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</si>
  <si>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</si>
  <si>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</si>
  <si>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</si>
  <si>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</si>
  <si>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</si>
  <si>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</si>
  <si>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</si>
  <si>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</si>
  <si>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</si>
  <si>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</si>
  <si>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</si>
  <si>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</si>
  <si>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</si>
  <si>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</si>
  <si>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</si>
  <si>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</si>
  <si>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</si>
  <si>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</si>
  <si>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</si>
  <si>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</si>
  <si>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</si>
  <si>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</si>
  <si>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</si>
  <si>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</si>
  <si>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</si>
  <si>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</si>
  <si>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</si>
  <si>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</si>
  <si>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</si>
  <si>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</si>
  <si>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</si>
  <si>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</si>
  <si>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</si>
  <si>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</si>
  <si>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</si>
  <si>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</si>
  <si>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</si>
  <si>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</si>
  <si>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</si>
  <si>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</si>
  <si>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</si>
  <si>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</si>
  <si>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</si>
  <si>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</si>
  <si>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</si>
  <si>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</si>
  <si>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</si>
  <si>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</si>
  <si>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</si>
  <si>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</si>
  <si>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</si>
  <si>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</si>
  <si>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</si>
  <si>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</si>
  <si>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</si>
  <si>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</si>
  <si>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</si>
  <si>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</si>
  <si>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</si>
  <si>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</si>
  <si>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</si>
  <si>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</si>
  <si>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</si>
  <si>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</si>
  <si>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</si>
  <si>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</si>
  <si>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</si>
  <si>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</si>
  <si>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</si>
  <si>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</si>
  <si>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</si>
  <si>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</si>
  <si>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</si>
  <si>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</si>
  <si>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</si>
  <si>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</si>
  <si>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</si>
  <si>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</si>
  <si>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</si>
  <si>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</si>
  <si>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</si>
  <si>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</si>
  <si>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</si>
  <si>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</si>
  <si>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</si>
  <si>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</si>
  <si>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</si>
  <si>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</si>
  <si>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</si>
  <si>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</si>
  <si>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</si>
  <si>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</si>
  <si>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</si>
  <si>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</si>
  <si>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</si>
  <si>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</si>
  <si>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</si>
  <si>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</si>
  <si>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</si>
  <si>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</si>
  <si>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</si>
  <si>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</si>
  <si>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</si>
  <si>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</si>
  <si>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</si>
  <si>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</si>
  <si>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</si>
  <si>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</si>
  <si>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</si>
  <si>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</si>
  <si>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</si>
  <si>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</si>
  <si>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</si>
  <si>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</si>
  <si>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</si>
  <si>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</si>
  <si>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</si>
  <si>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</si>
  <si>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</si>
  <si>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</si>
  <si>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</si>
  <si>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</si>
  <si>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</si>
  <si>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</si>
  <si>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</si>
  <si>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</si>
  <si>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</si>
  <si>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</si>
  <si>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</si>
  <si>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</si>
  <si>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</si>
  <si>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</si>
  <si>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</si>
  <si>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</si>
  <si>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</si>
  <si>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</si>
  <si>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</si>
  <si>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</si>
  <si>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</si>
  <si>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</si>
  <si>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</si>
  <si>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</si>
  <si>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</si>
  <si>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</si>
  <si>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</si>
  <si>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</si>
  <si>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</si>
  <si>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</si>
  <si>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</si>
  <si>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</si>
  <si>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</si>
  <si>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</si>
  <si>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</si>
  <si>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</si>
  <si>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</si>
  <si>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</si>
  <si>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</si>
  <si>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</si>
  <si>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</si>
  <si>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</si>
  <si>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</si>
  <si>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</si>
  <si>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</si>
  <si>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</si>
  <si>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</si>
  <si>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</si>
  <si>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</si>
  <si>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</si>
  <si>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</si>
  <si>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</si>
  <si>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</si>
  <si>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</si>
  <si>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</si>
  <si>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</si>
  <si>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</si>
  <si>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</si>
  <si>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</si>
  <si>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</si>
  <si>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</si>
  <si>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</si>
  <si>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</si>
  <si>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</si>
  <si>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</si>
  <si>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</si>
  <si>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</si>
  <si>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</si>
  <si>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</si>
  <si>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</si>
  <si>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</si>
  <si>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</si>
  <si>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</si>
  <si>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</si>
  <si>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</si>
  <si>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</si>
  <si>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</si>
  <si>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</si>
  <si>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</si>
  <si>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</si>
  <si>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</si>
  <si>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</si>
  <si>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</si>
  <si>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</si>
  <si>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</si>
  <si>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</si>
  <si>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</si>
  <si>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</si>
  <si>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</si>
  <si>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</si>
  <si>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</si>
  <si>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</si>
  <si>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</si>
  <si>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</si>
  <si>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</si>
  <si>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</si>
  <si>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</si>
  <si>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</si>
  <si>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</si>
  <si>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</si>
  <si>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</si>
  <si>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</si>
  <si>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</si>
  <si>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</si>
  <si>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</si>
  <si>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</si>
  <si>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</si>
  <si>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</si>
  <si>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</si>
  <si>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</si>
  <si>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</si>
  <si>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</si>
  <si>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</si>
  <si>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</si>
  <si>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</si>
  <si>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</si>
  <si>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</si>
  <si>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</si>
  <si>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</si>
  <si>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</si>
  <si>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</si>
  <si>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</si>
  <si>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</si>
  <si>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</si>
  <si>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</si>
  <si>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</si>
  <si>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</si>
  <si>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</si>
  <si>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</si>
  <si>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</si>
  <si>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</si>
  <si>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</si>
  <si>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</si>
  <si>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</si>
  <si>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</si>
  <si>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</si>
  <si>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</si>
  <si>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</si>
  <si>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</si>
  <si>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</si>
  <si>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</si>
  <si>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</si>
  <si>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</si>
  <si>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</si>
  <si>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</si>
  <si>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</si>
  <si>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</si>
  <si>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</si>
  <si>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</si>
  <si>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</si>
  <si>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</si>
  <si>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</si>
  <si>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</si>
  <si>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</si>
  <si>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</si>
  <si>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</si>
  <si>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</si>
  <si>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</si>
  <si>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</si>
  <si>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</si>
  <si>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</si>
  <si>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</si>
  <si>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</si>
  <si>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</si>
  <si>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</si>
  <si>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</si>
  <si>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</si>
  <si>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</si>
  <si>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</si>
  <si>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</si>
  <si>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</si>
  <si>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</si>
  <si>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</si>
  <si>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</si>
  <si>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</si>
  <si>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</si>
  <si>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</si>
  <si>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</si>
  <si>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</si>
  <si>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</si>
  <si>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</si>
  <si>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</si>
  <si>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</si>
  <si>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</si>
  <si>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</si>
  <si>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</si>
  <si>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</si>
  <si>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</si>
  <si>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</si>
  <si>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</si>
  <si>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</si>
  <si>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</si>
  <si>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</si>
  <si>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</si>
  <si>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</si>
  <si>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</si>
  <si>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</si>
  <si>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</si>
  <si>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</si>
  <si>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</si>
  <si>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</si>
  <si>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</si>
  <si>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</si>
  <si>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</si>
  <si>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</si>
  <si>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</si>
  <si>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</si>
  <si>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</si>
  <si>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</si>
  <si>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</si>
  <si>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</si>
  <si>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</si>
  <si>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</si>
  <si>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</si>
  <si>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</si>
  <si>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</si>
  <si>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</si>
  <si>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</si>
  <si>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</si>
  <si>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</si>
  <si>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</si>
  <si>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</si>
  <si>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</si>
  <si>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</si>
  <si>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</si>
  <si>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</si>
  <si>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</si>
  <si>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</si>
  <si>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</si>
  <si>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</si>
  <si>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</si>
  <si>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</si>
  <si>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</si>
  <si>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</si>
  <si>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</si>
  <si>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</si>
  <si>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</si>
  <si>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</si>
  <si>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</si>
  <si>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</si>
  <si>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</si>
  <si>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</si>
  <si>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</si>
  <si>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</si>
  <si>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</si>
  <si>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</si>
  <si>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</si>
  <si>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</si>
  <si>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</si>
  <si>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</si>
  <si>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</si>
  <si>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</si>
  <si>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</si>
  <si>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</si>
  <si>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</si>
  <si>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</si>
  <si>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</si>
  <si>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</si>
  <si>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</si>
  <si>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</si>
  <si>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</si>
  <si>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</si>
  <si>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</si>
  <si>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</si>
  <si>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</si>
  <si>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</si>
  <si>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</si>
  <si>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</si>
  <si>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</si>
  <si>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</si>
  <si>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</si>
  <si>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</si>
  <si>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</si>
  <si>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</si>
  <si>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</si>
  <si>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</si>
  <si>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</si>
  <si>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</si>
  <si>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</si>
  <si>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</si>
  <si>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</si>
  <si>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</si>
  <si>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</si>
  <si>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</si>
  <si>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</si>
  <si>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</si>
  <si>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</si>
  <si>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</si>
  <si>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</si>
  <si>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</si>
  <si>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</si>
  <si>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</si>
  <si>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</si>
  <si>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</si>
  <si>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</si>
  <si>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</si>
  <si>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</si>
  <si>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</si>
  <si>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</si>
  <si>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</si>
  <si>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</si>
  <si>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</si>
  <si>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</si>
  <si>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</si>
  <si>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</si>
  <si>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</si>
  <si>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</si>
  <si>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</si>
  <si>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</si>
  <si>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</si>
  <si>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</si>
  <si>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</si>
  <si>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</si>
  <si>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</si>
  <si>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</si>
  <si>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</si>
  <si>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</si>
  <si>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</si>
  <si>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</si>
  <si>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</si>
  <si>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</si>
  <si>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</si>
  <si>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</si>
  <si>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</si>
  <si>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</si>
  <si>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</si>
  <si>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</si>
  <si>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</si>
  <si>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</si>
  <si>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</si>
  <si>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</si>
  <si>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</si>
  <si>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</si>
  <si>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</si>
  <si>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</si>
  <si>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</si>
  <si>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</si>
  <si>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</si>
  <si>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</si>
  <si>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</si>
  <si>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</si>
  <si>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</si>
  <si>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</si>
  <si>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</si>
  <si>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</si>
  <si>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</si>
  <si>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</si>
  <si>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</si>
  <si>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</si>
  <si>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</si>
  <si>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</si>
  <si>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</si>
  <si>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</si>
  <si>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</si>
  <si>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</si>
  <si>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</si>
  <si>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</si>
  <si>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</si>
  <si>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</si>
  <si>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</si>
  <si>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</si>
  <si>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</si>
  <si>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</si>
  <si>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</si>
  <si>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</si>
  <si>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</si>
  <si>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</si>
  <si>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</si>
  <si>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</si>
  <si>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</si>
  <si>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</si>
  <si>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</si>
  <si>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</si>
  <si>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</si>
  <si>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</si>
  <si>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</si>
  <si>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</si>
  <si>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</si>
  <si>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</si>
  <si>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</si>
  <si>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</si>
  <si>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</si>
  <si>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</si>
  <si>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</si>
  <si>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</si>
  <si>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</si>
  <si>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</si>
  <si>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</si>
  <si>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</si>
  <si>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</si>
  <si>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</si>
  <si>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</si>
  <si>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</si>
  <si>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</si>
  <si>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</si>
  <si>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</si>
  <si>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</si>
  <si>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</si>
  <si>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</si>
  <si>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</si>
  <si>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</si>
  <si>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</si>
  <si>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</si>
  <si>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</si>
  <si>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</si>
  <si>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</si>
  <si>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</si>
  <si>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</si>
  <si>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</si>
  <si>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</si>
  <si>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</si>
  <si>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</si>
  <si>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</si>
  <si>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</si>
  <si>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</si>
  <si>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</si>
  <si>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</si>
  <si>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</si>
  <si>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</si>
  <si>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</si>
  <si>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</si>
  <si>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</si>
  <si>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</si>
  <si>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</si>
  <si>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</si>
  <si>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</si>
  <si>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</si>
  <si>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</si>
  <si>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</si>
  <si>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</si>
  <si>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</si>
  <si>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</si>
  <si>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</si>
  <si>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</si>
  <si>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</si>
  <si>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</si>
  <si>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</si>
  <si>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</si>
  <si>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</si>
  <si>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</si>
  <si>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</si>
  <si>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</si>
  <si>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</si>
  <si>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</si>
  <si>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</si>
  <si>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</si>
  <si>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</si>
  <si>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</si>
  <si>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</si>
  <si>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</si>
  <si>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</si>
  <si>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</si>
  <si>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</si>
  <si>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</si>
  <si>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</si>
  <si>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</si>
  <si>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</si>
  <si>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</si>
  <si>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</si>
  <si>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</si>
  <si>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</si>
  <si>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</si>
  <si>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</si>
  <si>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</si>
  <si>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</si>
  <si>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</si>
  <si>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</si>
  <si>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</si>
  <si>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</si>
  <si>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</si>
  <si>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</si>
  <si>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</si>
  <si>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</si>
  <si>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</si>
  <si>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</si>
  <si>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</si>
  <si>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</si>
  <si>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</si>
  <si>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</si>
  <si>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</si>
  <si>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</si>
  <si>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</si>
  <si>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</si>
  <si>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</si>
  <si>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</si>
  <si>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</si>
  <si>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</si>
  <si>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</si>
  <si>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</si>
  <si>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</si>
  <si>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</si>
  <si>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</si>
  <si>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</si>
  <si>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</si>
  <si>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</si>
  <si>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</si>
  <si>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</si>
  <si>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</si>
  <si>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</si>
  <si>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</si>
  <si>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</si>
  <si>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</si>
  <si>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</si>
  <si>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</si>
  <si>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</si>
  <si>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</si>
  <si>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</si>
  <si>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</si>
  <si>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</si>
  <si>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</si>
  <si>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</si>
  <si>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</si>
  <si>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</si>
  <si>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</si>
  <si>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</si>
  <si>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</si>
  <si>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</si>
  <si>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</si>
  <si>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</si>
  <si>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</si>
  <si>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</si>
  <si>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</si>
  <si>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</si>
  <si>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</si>
  <si>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</si>
  <si>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</si>
  <si>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</si>
  <si>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</si>
  <si>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</si>
  <si>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</si>
  <si>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</si>
  <si>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</si>
  <si>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</si>
  <si>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</si>
  <si>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</si>
  <si>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</si>
  <si>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</si>
  <si>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</si>
  <si>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</si>
  <si>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</si>
  <si>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</si>
  <si>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</si>
  <si>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</si>
  <si>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</si>
  <si>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</si>
  <si>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</si>
  <si>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</si>
  <si>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</si>
  <si>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</si>
  <si>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</si>
  <si>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</si>
  <si>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</si>
  <si>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</si>
  <si>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</si>
  <si>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</si>
  <si>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</si>
  <si>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</si>
  <si>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</si>
  <si>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</si>
  <si>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</si>
  <si>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</si>
  <si>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</si>
  <si>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</si>
  <si>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</si>
  <si>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</si>
  <si>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</si>
  <si>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</si>
  <si>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</si>
  <si>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</si>
  <si>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</si>
  <si>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</si>
  <si>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</si>
  <si>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</si>
  <si>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</si>
  <si>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</si>
  <si>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</si>
  <si>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</si>
  <si>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</si>
  <si>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</si>
  <si>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</si>
  <si>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</si>
  <si>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</si>
  <si>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</si>
  <si>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</si>
  <si>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</si>
  <si>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</si>
  <si>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</si>
  <si>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</si>
  <si>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</si>
  <si>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</si>
  <si>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</si>
  <si>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</si>
  <si>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</si>
  <si>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</si>
  <si>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</si>
  <si>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</si>
  <si>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</si>
  <si>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</si>
  <si>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</si>
  <si>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</si>
  <si>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</si>
  <si>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</si>
  <si>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</si>
  <si>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</si>
  <si>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</si>
  <si>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</si>
  <si>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</si>
  <si>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</si>
  <si>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</si>
  <si>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</si>
  <si>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</si>
  <si>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</si>
  <si>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</si>
  <si>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</si>
  <si>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</si>
  <si>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</si>
  <si>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</si>
  <si>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</si>
  <si>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</si>
  <si>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</si>
  <si>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</si>
  <si>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</si>
  <si>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</si>
  <si>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</si>
  <si>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</si>
  <si>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</si>
  <si>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</si>
  <si>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</si>
  <si>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</si>
  <si>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</si>
  <si>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</si>
  <si>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</si>
  <si>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</si>
  <si>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</si>
  <si>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</si>
  <si>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</si>
  <si>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</si>
  <si>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</si>
  <si>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</si>
  <si>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</si>
  <si>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</si>
  <si>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</si>
  <si>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</si>
  <si>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</si>
  <si>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</si>
  <si>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</si>
  <si>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</si>
  <si>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</si>
  <si>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</si>
  <si>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</si>
  <si>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</si>
  <si>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</si>
  <si>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</si>
  <si>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</si>
  <si>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</si>
  <si>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</si>
  <si>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</si>
  <si>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</si>
  <si>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</si>
  <si>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</si>
  <si>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</si>
  <si>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</si>
  <si>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</si>
  <si>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</si>
  <si>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</si>
  <si>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</si>
  <si>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</si>
  <si>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</si>
  <si>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</si>
  <si>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</si>
  <si>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</si>
  <si>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</si>
  <si>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</si>
  <si>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</si>
  <si>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</si>
  <si>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</si>
  <si>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</si>
  <si>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</si>
  <si>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</si>
  <si>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</si>
  <si>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</si>
  <si>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</si>
  <si>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</si>
  <si>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</si>
  <si>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</si>
  <si>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</si>
  <si>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</si>
  <si>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</si>
  <si>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</si>
  <si>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</si>
  <si>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</si>
  <si>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</si>
  <si>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</si>
  <si>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</si>
  <si>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</si>
  <si>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</si>
  <si>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</si>
  <si>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</si>
  <si>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</si>
  <si>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</si>
  <si>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</si>
  <si>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</si>
  <si>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</si>
  <si>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</si>
  <si>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</si>
  <si>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</si>
  <si>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</si>
  <si>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</si>
  <si>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</si>
  <si>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</si>
  <si>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</si>
  <si>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</si>
  <si>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</si>
  <si>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</si>
  <si>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</si>
  <si>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</si>
  <si>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</si>
  <si>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</si>
  <si>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</si>
  <si>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</si>
  <si>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</si>
  <si>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</si>
  <si>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</si>
  <si>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</si>
  <si>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</si>
  <si>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</si>
  <si>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</si>
  <si>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</si>
  <si>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</si>
  <si>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</si>
  <si>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</si>
  <si>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</si>
  <si>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</si>
  <si>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</si>
  <si>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</si>
  <si>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</si>
  <si>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</si>
  <si>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</si>
  <si>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</si>
  <si>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</si>
  <si>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</si>
  <si>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</si>
  <si>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</si>
  <si>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</si>
  <si>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</si>
  <si>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</si>
  <si>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</si>
  <si>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</si>
  <si>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</si>
  <si>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</si>
  <si>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</si>
  <si>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</si>
  <si>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</si>
  <si>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</si>
  <si>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</si>
  <si>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</si>
  <si>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</si>
  <si>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</si>
  <si>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</si>
  <si>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</si>
  <si>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</si>
  <si>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</si>
  <si>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</si>
  <si>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</si>
  <si>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</si>
  <si>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</si>
  <si>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</si>
  <si>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</si>
  <si>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</si>
  <si>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</si>
  <si>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</si>
  <si>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</si>
  <si>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</si>
  <si>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</si>
  <si>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</si>
  <si>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</si>
  <si>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</si>
  <si>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</si>
  <si>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</si>
  <si>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</si>
  <si>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</si>
  <si>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</si>
  <si>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</si>
  <si>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</si>
  <si>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</si>
  <si>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</si>
  <si>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</si>
  <si>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</si>
  <si>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</si>
  <si>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</si>
  <si>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</si>
  <si>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</si>
  <si>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</si>
  <si>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</si>
  <si>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</si>
  <si>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</si>
  <si>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</si>
  <si>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</si>
  <si>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</si>
  <si>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</si>
  <si>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</si>
  <si>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</si>
  <si>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</si>
  <si>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</si>
  <si>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</si>
  <si>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</si>
  <si>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</si>
  <si>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</si>
  <si>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</si>
  <si>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</si>
  <si>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</si>
  <si>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</si>
  <si>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</si>
  <si>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</si>
  <si>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</si>
  <si>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</si>
  <si>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</si>
  <si>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</si>
  <si>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</si>
  <si>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</si>
  <si>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</si>
  <si>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</si>
  <si>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</si>
  <si>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</si>
  <si>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</si>
  <si>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</si>
  <si>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</si>
  <si>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</si>
  <si>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</si>
  <si>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</si>
  <si>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</si>
  <si>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</si>
  <si>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</si>
  <si>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</si>
  <si>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</si>
  <si>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</si>
  <si>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</si>
  <si>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</si>
  <si>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</si>
  <si>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</si>
  <si>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</si>
  <si>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</si>
  <si>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</si>
  <si>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</si>
  <si>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</si>
  <si>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</si>
  <si>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</si>
  <si>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</si>
  <si>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</si>
  <si>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</si>
  <si>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</si>
  <si>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</si>
  <si>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</si>
  <si>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</si>
  <si>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</si>
  <si>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</si>
  <si>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</si>
  <si>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</si>
  <si>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</si>
  <si>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</si>
  <si>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</si>
  <si>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</si>
  <si>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</si>
  <si>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</si>
  <si>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</si>
  <si>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</si>
  <si>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</si>
  <si>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</si>
  <si>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</si>
  <si>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</si>
  <si>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</si>
  <si>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</si>
  <si>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</si>
  <si>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</si>
  <si>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</si>
  <si>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</si>
  <si>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</si>
  <si>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</si>
  <si>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</si>
  <si>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</si>
  <si>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</si>
  <si>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</si>
  <si>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</si>
  <si>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</si>
  <si>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</si>
  <si>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</si>
  <si>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</si>
  <si>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</si>
  <si>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</si>
  <si>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</si>
  <si>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</si>
  <si>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</si>
  <si>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</si>
  <si>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</si>
  <si>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</si>
  <si>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</si>
  <si>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</si>
  <si>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</si>
  <si>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</si>
  <si>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</si>
  <si>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</si>
  <si>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</si>
  <si>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</si>
  <si>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</si>
  <si>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</si>
  <si>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</si>
  <si>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</si>
  <si>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</si>
  <si>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</si>
  <si>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</si>
  <si>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</si>
  <si>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</si>
  <si>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</si>
  <si>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</si>
  <si>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</si>
  <si>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</si>
  <si>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</si>
  <si>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</si>
  <si>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</si>
  <si>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</si>
  <si>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</si>
  <si>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</si>
  <si>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</si>
  <si>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</si>
  <si>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</si>
  <si>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</si>
  <si>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</si>
  <si>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</si>
  <si>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</si>
  <si>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</si>
  <si>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</si>
  <si>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</si>
  <si>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</si>
  <si>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</si>
  <si>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</si>
  <si>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</si>
  <si>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</si>
  <si>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</si>
  <si>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</si>
  <si>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</si>
  <si>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</si>
  <si>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</si>
  <si>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</si>
  <si>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</si>
  <si>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</si>
  <si>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</si>
  <si>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</si>
  <si>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</si>
  <si>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</si>
  <si>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</si>
  <si>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</si>
  <si>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</si>
  <si>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</si>
  <si>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</si>
  <si>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</si>
  <si>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</si>
  <si>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</si>
  <si>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</si>
  <si>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</si>
  <si>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</si>
  <si>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</si>
  <si>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</si>
  <si>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</si>
  <si>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</si>
  <si>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</si>
  <si>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</si>
  <si>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</si>
  <si>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</si>
  <si>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</si>
  <si>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</si>
  <si>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</si>
  <si>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</si>
  <si>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</si>
  <si>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</si>
  <si>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</si>
  <si>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</si>
  <si>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</si>
  <si>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</si>
  <si>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</si>
  <si>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</si>
  <si>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</si>
  <si>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</si>
  <si>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</si>
  <si>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</si>
  <si>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</si>
  <si>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</si>
  <si>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</si>
  <si>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</si>
  <si>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</si>
  <si>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</si>
  <si>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</si>
  <si>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</si>
  <si>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</si>
  <si>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</si>
  <si>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</si>
  <si>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</si>
  <si>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</si>
  <si>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</si>
  <si>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</si>
  <si>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</si>
  <si>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</si>
  <si>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</si>
  <si>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</si>
  <si>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</si>
  <si>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</si>
  <si>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</si>
  <si>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</si>
  <si>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</si>
  <si>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</si>
  <si>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</si>
  <si>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</si>
  <si>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</si>
  <si>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</si>
  <si>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</si>
  <si>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</si>
  <si>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</si>
  <si>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</si>
  <si>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</si>
  <si>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</si>
  <si>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</si>
  <si>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</si>
  <si>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</si>
  <si>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</si>
  <si>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</si>
  <si>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</si>
  <si>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</si>
  <si>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</si>
  <si>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</si>
  <si>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</si>
  <si>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</si>
  <si>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</si>
  <si>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</si>
  <si>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</si>
  <si>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</si>
  <si>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</si>
  <si>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</si>
  <si>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</si>
  <si>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</si>
  <si>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</si>
  <si>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</si>
  <si>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</si>
  <si>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</si>
  <si>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</si>
  <si>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</si>
  <si>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</si>
  <si>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</si>
  <si>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</si>
  <si>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</si>
  <si>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</si>
  <si>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</si>
  <si>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</si>
  <si>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</si>
  <si>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</si>
  <si>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</si>
  <si>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</si>
  <si>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</si>
  <si>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</si>
  <si>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</si>
  <si>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</si>
  <si>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</si>
  <si>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</si>
  <si>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</si>
  <si>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</si>
  <si>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</si>
  <si>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</si>
  <si>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</si>
  <si>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</si>
  <si>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</si>
  <si>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</si>
  <si>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</si>
  <si>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</si>
  <si>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</si>
  <si>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</si>
  <si>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</si>
  <si>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</si>
  <si>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</si>
  <si>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</si>
  <si>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</si>
  <si>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</si>
  <si>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</si>
  <si>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</si>
  <si>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</si>
  <si>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</si>
  <si>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</si>
  <si>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</si>
  <si>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</si>
  <si>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</si>
  <si>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</si>
  <si>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</si>
  <si>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</si>
  <si>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</si>
  <si>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</si>
  <si>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</si>
  <si>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</si>
  <si>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</si>
  <si>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</si>
  <si>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</si>
  <si>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</si>
  <si>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</si>
  <si>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</si>
  <si>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</si>
  <si>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</si>
  <si>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</si>
  <si>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</si>
  <si>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</si>
  <si>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</si>
  <si>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</si>
  <si>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</si>
  <si>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</si>
  <si>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</si>
  <si>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</si>
  <si>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</si>
  <si>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</si>
  <si>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</si>
  <si>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</si>
  <si>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</si>
  <si>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</si>
  <si>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</si>
  <si>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</si>
  <si>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</si>
  <si>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</si>
  <si>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</si>
  <si>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</si>
  <si>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</si>
  <si>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</si>
  <si>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</si>
  <si>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</si>
  <si>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</si>
  <si>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</si>
  <si>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</si>
  <si>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</si>
  <si>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</si>
  <si>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</si>
  <si>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</si>
  <si>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</si>
  <si>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</si>
  <si>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</si>
  <si>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</si>
  <si>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</si>
  <si>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</si>
  <si>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</si>
  <si>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</si>
  <si>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</si>
  <si>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</si>
  <si>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</si>
  <si>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</si>
  <si>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</si>
  <si>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</si>
  <si>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</si>
  <si>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</si>
  <si>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</si>
  <si>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</si>
  <si>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</si>
  <si>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</si>
  <si>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</si>
  <si>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</si>
  <si>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</si>
  <si>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</si>
  <si>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</si>
  <si>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</si>
  <si>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</si>
  <si>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</si>
  <si>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</si>
  <si>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</si>
  <si>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</si>
  <si>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</si>
  <si>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</si>
  <si>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</si>
  <si>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</si>
  <si>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</si>
  <si>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</si>
  <si>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</si>
  <si>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</si>
  <si>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</si>
  <si>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</si>
  <si>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</si>
  <si>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</si>
  <si>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</si>
  <si>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</si>
  <si>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</si>
  <si>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</si>
  <si>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</si>
  <si>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</si>
  <si>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</si>
  <si>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</si>
  <si>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</si>
  <si>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</si>
  <si>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</si>
  <si>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</si>
  <si>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</si>
  <si>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</si>
  <si>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</si>
  <si>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</si>
  <si>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</si>
  <si>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</si>
  <si>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</si>
  <si>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</si>
  <si>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</si>
  <si>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</si>
  <si>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</si>
  <si>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</si>
  <si>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</si>
  <si>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</si>
  <si>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</si>
  <si>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</si>
  <si>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</si>
  <si>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</si>
  <si>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</si>
  <si>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</si>
  <si>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</si>
  <si>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</si>
  <si>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</si>
  <si>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</si>
  <si>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</si>
  <si>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</si>
  <si>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</si>
  <si>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</si>
  <si>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</si>
  <si>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</si>
  <si>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</si>
  <si>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</si>
  <si>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</si>
  <si>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</si>
  <si>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</si>
  <si>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</si>
  <si>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</si>
  <si>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</si>
  <si>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</si>
  <si>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</si>
  <si>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</si>
  <si>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</si>
  <si>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</si>
  <si>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</si>
  <si>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</si>
  <si>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</si>
  <si>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</si>
  <si>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</si>
  <si>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</si>
  <si>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</si>
  <si>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</si>
  <si>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</si>
  <si>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</si>
  <si>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</si>
  <si>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</si>
  <si>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</si>
  <si>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</si>
  <si>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</si>
  <si>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</si>
  <si>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</si>
  <si>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</si>
  <si>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</si>
  <si>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</si>
  <si>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</si>
  <si>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</si>
  <si>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</si>
  <si>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</si>
  <si>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</si>
  <si>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</si>
  <si>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</si>
  <si>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</si>
  <si>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</si>
  <si>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</si>
  <si>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</si>
  <si>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</si>
  <si>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</si>
  <si>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</si>
  <si>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</si>
  <si>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</si>
  <si>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</si>
  <si>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</si>
  <si>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</si>
  <si>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</si>
  <si>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</si>
  <si>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</si>
  <si>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</si>
  <si>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</si>
  <si>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</si>
  <si>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</si>
  <si>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</si>
  <si>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</si>
  <si>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</si>
  <si>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</si>
  <si>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</si>
  <si>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</si>
  <si>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</si>
  <si>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</si>
  <si>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</si>
  <si>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</si>
  <si>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</si>
  <si>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</si>
  <si>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</si>
  <si>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</si>
  <si>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</si>
  <si>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</si>
  <si>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</si>
  <si>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</si>
  <si>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</si>
  <si>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</si>
  <si>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</si>
  <si>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</si>
  <si>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</si>
  <si>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</si>
  <si>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</si>
  <si>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</si>
  <si>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</si>
  <si>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</si>
  <si>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</si>
  <si>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</si>
  <si>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</si>
  <si>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</si>
  <si>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</si>
  <si>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</si>
  <si>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</si>
  <si>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</si>
  <si>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</si>
  <si>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</si>
  <si>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</si>
  <si>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</si>
  <si>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</si>
  <si>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</si>
  <si>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</si>
  <si>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</si>
  <si>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</si>
  <si>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</si>
  <si>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</si>
  <si>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</si>
  <si>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</si>
  <si>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</si>
  <si>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</si>
  <si>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</si>
  <si>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</si>
  <si>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</si>
  <si>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</si>
  <si>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</si>
  <si>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</si>
  <si>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</si>
  <si>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</si>
  <si>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</si>
  <si>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</si>
  <si>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</si>
  <si>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</si>
  <si>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</si>
  <si>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</si>
  <si>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</si>
  <si>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</si>
  <si>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</si>
  <si>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</si>
  <si>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</si>
  <si>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</si>
  <si>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</si>
  <si>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</si>
  <si>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</si>
  <si>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</si>
  <si>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</si>
  <si>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</si>
  <si>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</si>
  <si>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</si>
  <si>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</si>
  <si>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</si>
  <si>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</si>
  <si>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</si>
  <si>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</si>
  <si>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</si>
  <si>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</si>
  <si>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</si>
  <si>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</si>
  <si>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</si>
  <si>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</si>
  <si>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</si>
  <si>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</si>
  <si>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</si>
  <si>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</si>
  <si>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</si>
  <si>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</si>
  <si>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</si>
  <si>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</si>
  <si>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</si>
  <si>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</si>
  <si>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</si>
  <si>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</si>
  <si>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</si>
  <si>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</si>
  <si>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</si>
  <si>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</si>
  <si>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</si>
  <si>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</si>
  <si>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</si>
  <si>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</si>
  <si>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</si>
  <si>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</si>
  <si>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</si>
  <si>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</si>
  <si>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</si>
  <si>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</si>
  <si>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</si>
  <si>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</si>
  <si>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</si>
  <si>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</si>
  <si>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</si>
  <si>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</si>
  <si>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</si>
  <si>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</si>
  <si>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</si>
  <si>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</si>
  <si>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</si>
  <si>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</si>
  <si>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</si>
  <si>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</si>
  <si>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</si>
  <si>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</si>
  <si>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</si>
  <si>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</si>
  <si>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</si>
  <si>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</si>
  <si>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</si>
  <si>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</si>
  <si>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</si>
  <si>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</si>
  <si>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</si>
  <si>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</si>
  <si>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</si>
  <si>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</si>
  <si>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</si>
  <si>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</si>
  <si>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</si>
  <si>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</si>
  <si>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</si>
  <si>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</si>
  <si>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</si>
  <si>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</si>
  <si>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</si>
  <si>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</si>
  <si>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</si>
  <si>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</si>
  <si>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</si>
  <si>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</si>
  <si>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</si>
  <si>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</si>
  <si>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</si>
  <si>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</si>
  <si>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</si>
  <si>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</si>
  <si>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</si>
  <si>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</si>
  <si>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</si>
  <si>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</si>
  <si>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</si>
  <si>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</si>
  <si>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</si>
  <si>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</si>
  <si>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</si>
  <si>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</si>
  <si>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</si>
  <si>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</si>
  <si>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</si>
  <si>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</si>
  <si>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</si>
  <si>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</si>
  <si>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</si>
  <si>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</si>
  <si>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</si>
  <si>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</si>
  <si>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</si>
  <si>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</si>
  <si>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</si>
  <si>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</si>
  <si>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</si>
  <si>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</si>
  <si>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</si>
  <si>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</si>
  <si>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</si>
  <si>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</si>
  <si>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</si>
  <si>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</si>
  <si>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</si>
  <si>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</si>
  <si>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</si>
  <si>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</si>
  <si>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</si>
  <si>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</si>
  <si>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</si>
  <si>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</si>
  <si>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</si>
  <si>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</si>
  <si>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</si>
  <si>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</si>
  <si>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</si>
  <si>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</si>
  <si>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</si>
  <si>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</si>
  <si>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</si>
  <si>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</si>
  <si>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</si>
  <si>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</si>
  <si>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</si>
  <si>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</si>
  <si>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</si>
  <si>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</si>
  <si>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</si>
  <si>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</si>
  <si>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</si>
  <si>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</si>
  <si>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</si>
  <si>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</si>
  <si>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</si>
  <si>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</si>
  <si>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</si>
  <si>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</si>
  <si>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</si>
  <si>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</si>
  <si>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</si>
  <si>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</si>
  <si>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</si>
  <si>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</si>
  <si>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</si>
  <si>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</si>
  <si>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</si>
  <si>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</si>
  <si>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</si>
  <si>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</si>
  <si>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</si>
  <si>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</si>
  <si>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</si>
  <si>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</si>
  <si>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</si>
  <si>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</si>
  <si>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</si>
  <si>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</si>
  <si>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</si>
  <si>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</si>
  <si>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</si>
  <si>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</si>
  <si>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</si>
  <si>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</si>
  <si>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</si>
  <si>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</si>
  <si>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</si>
  <si>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</si>
  <si>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</si>
  <si>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</si>
  <si>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</si>
  <si>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</si>
  <si>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</si>
  <si>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</si>
  <si>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</si>
  <si>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</si>
  <si>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</si>
  <si>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</si>
  <si>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</si>
  <si>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</si>
  <si>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</si>
  <si>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</si>
  <si>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</si>
  <si>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</si>
  <si>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</si>
  <si>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</si>
  <si>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</si>
  <si>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</si>
  <si>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</si>
  <si>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</si>
  <si>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</si>
  <si>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</si>
  <si>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</si>
  <si>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</si>
  <si>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</si>
  <si>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</si>
  <si>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</si>
  <si>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</si>
  <si>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</si>
  <si>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</si>
  <si>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</si>
  <si>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</si>
  <si>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</si>
  <si>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</si>
  <si>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</si>
  <si>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</si>
  <si>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</si>
  <si>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</si>
  <si>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</si>
  <si>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</si>
  <si>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</si>
  <si>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</si>
  <si>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</si>
  <si>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</si>
  <si>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</si>
  <si>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</si>
  <si>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</si>
  <si>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</si>
  <si>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</si>
  <si>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</si>
  <si>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</si>
  <si>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</si>
  <si>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</si>
  <si>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</si>
  <si>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</si>
  <si>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</si>
  <si>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</si>
  <si>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</si>
  <si>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</si>
  <si>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</si>
  <si>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</si>
  <si>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</si>
  <si>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</si>
  <si>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</si>
  <si>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</si>
  <si>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</si>
  <si>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</si>
  <si>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</si>
  <si>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</si>
  <si>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</si>
  <si>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</si>
  <si>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</si>
  <si>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</si>
  <si>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</si>
  <si>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</si>
  <si>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</si>
  <si>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</si>
  <si>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</si>
  <si>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</si>
  <si>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</si>
  <si>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</si>
  <si>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</si>
  <si>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</si>
  <si>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</si>
  <si>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</si>
  <si>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</si>
  <si>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</si>
  <si>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</si>
  <si>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</si>
  <si>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</si>
  <si>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</si>
  <si>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</si>
  <si>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</si>
  <si>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</si>
  <si>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</si>
  <si>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</si>
  <si>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</si>
  <si>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</si>
  <si>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</si>
  <si>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</si>
  <si>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</si>
  <si>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</si>
  <si>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</si>
  <si>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</si>
  <si>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</si>
  <si>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</si>
  <si>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</si>
  <si>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</si>
  <si>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</si>
  <si>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</si>
  <si>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</si>
  <si>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</si>
  <si>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</si>
  <si>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</si>
  <si>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</si>
  <si>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</si>
  <si>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</si>
  <si>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</si>
  <si>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</si>
  <si>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</si>
  <si>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</si>
  <si>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</si>
  <si>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</si>
  <si>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</si>
  <si>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</si>
  <si>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</si>
  <si>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</si>
  <si>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</si>
  <si>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</si>
  <si>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</si>
  <si>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</si>
  <si>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</si>
  <si>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</si>
  <si>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</si>
  <si>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</si>
  <si>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</si>
  <si>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</si>
  <si>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</si>
  <si>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</si>
  <si>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</si>
  <si>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</si>
  <si>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</si>
  <si>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</si>
  <si>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</si>
  <si>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</si>
  <si>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</si>
  <si>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</si>
  <si>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</si>
  <si>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</si>
  <si>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</si>
  <si>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</si>
  <si>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</si>
  <si>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</si>
  <si>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</si>
  <si>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</si>
  <si>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</si>
  <si>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</si>
  <si>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</si>
  <si>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</si>
  <si>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</si>
  <si>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</si>
  <si>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</si>
  <si>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</si>
  <si>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</si>
  <si>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</si>
  <si>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</si>
  <si>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</si>
  <si>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</si>
  <si>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</si>
  <si>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</si>
  <si>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</si>
  <si>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</si>
  <si>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</si>
  <si>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</si>
  <si>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</si>
  <si>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</si>
  <si>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</si>
  <si>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</si>
  <si>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</si>
  <si>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</si>
  <si>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</si>
  <si>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</si>
  <si>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</si>
  <si>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</si>
  <si>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</si>
  <si>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</si>
  <si>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</si>
  <si>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</si>
  <si>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</si>
  <si>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</si>
  <si>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</si>
  <si>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</si>
  <si>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</si>
  <si>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</si>
  <si>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</si>
  <si>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</si>
  <si>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</si>
  <si>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</si>
  <si>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</si>
  <si>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</si>
  <si>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</si>
  <si>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</si>
  <si>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</si>
  <si>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</si>
  <si>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</si>
  <si>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</si>
  <si>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</si>
  <si>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</si>
  <si>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</si>
  <si>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</si>
  <si>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</si>
  <si>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</si>
  <si>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</si>
  <si>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</si>
  <si>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</si>
  <si>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</si>
  <si>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</si>
  <si>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</si>
  <si>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</si>
  <si>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</si>
  <si>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</si>
  <si>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</si>
  <si>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</si>
  <si>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</si>
  <si>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</si>
  <si>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</si>
  <si>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</si>
  <si>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</si>
  <si>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</si>
  <si>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</si>
  <si>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</si>
  <si>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</si>
  <si>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</si>
  <si>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</si>
  <si>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</si>
  <si>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</si>
  <si>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</si>
  <si>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</si>
  <si>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</si>
  <si>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</si>
  <si>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</si>
  <si>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</si>
  <si>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</si>
  <si>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</si>
  <si>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</si>
  <si>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</si>
  <si>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</si>
  <si>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</si>
  <si>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</si>
  <si>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</si>
  <si>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</si>
  <si>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</si>
  <si>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</si>
  <si>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</si>
  <si>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</si>
  <si>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</si>
  <si>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</si>
  <si>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</si>
  <si>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</si>
  <si>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</si>
  <si>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</si>
  <si>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</si>
  <si>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</si>
  <si>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</si>
  <si>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</si>
  <si>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</si>
  <si>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</si>
  <si>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</si>
  <si>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</si>
  <si>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</si>
  <si>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</si>
  <si>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</si>
  <si>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</si>
  <si>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</si>
  <si>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</si>
  <si>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</si>
  <si>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</si>
  <si>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</si>
  <si>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</si>
  <si>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</si>
  <si>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</si>
  <si>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</si>
  <si>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</si>
  <si>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</si>
  <si>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</si>
  <si>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</si>
  <si>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</si>
  <si>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</si>
  <si>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</si>
  <si>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</si>
  <si>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</si>
  <si>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</si>
  <si>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</si>
  <si>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</si>
  <si>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</si>
  <si>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</si>
  <si>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</si>
  <si>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</si>
  <si>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</si>
  <si>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</si>
  <si>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</si>
  <si>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</si>
  <si>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</si>
  <si>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</si>
  <si>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</si>
  <si>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</si>
  <si>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</si>
  <si>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</si>
  <si>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</si>
  <si>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</si>
  <si>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</si>
  <si>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</si>
  <si>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</si>
  <si>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</si>
  <si>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</si>
  <si>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</si>
  <si>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</si>
  <si>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</si>
  <si>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</si>
  <si>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</si>
  <si>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</si>
  <si>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</si>
  <si>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</si>
  <si>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</si>
  <si>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</si>
  <si>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</si>
  <si>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</si>
  <si>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</si>
  <si>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</si>
  <si>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</si>
  <si>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</si>
  <si>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</si>
  <si>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</si>
  <si>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</si>
  <si>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</si>
  <si>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</si>
  <si>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</si>
  <si>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</si>
  <si>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</si>
  <si>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</si>
  <si>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</si>
  <si>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</si>
  <si>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</si>
  <si>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</si>
  <si>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</si>
  <si>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</si>
  <si>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</si>
  <si>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</si>
  <si>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</si>
  <si>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</si>
  <si>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</si>
  <si>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</si>
  <si>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</si>
  <si>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</si>
  <si>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</si>
  <si>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</si>
  <si>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</si>
  <si>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</si>
  <si>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</si>
  <si>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</si>
  <si>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</si>
  <si>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</si>
  <si>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</si>
  <si>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</si>
  <si>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</si>
  <si>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</si>
  <si>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</si>
  <si>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</si>
  <si>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</si>
  <si>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</si>
  <si>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</si>
  <si>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</si>
  <si>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</si>
  <si>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</si>
  <si>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</si>
  <si>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</si>
  <si>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</si>
  <si>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</si>
  <si>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</si>
  <si>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</si>
  <si>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</si>
  <si>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</si>
  <si>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</si>
  <si>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</si>
  <si>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</si>
  <si>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</si>
  <si>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</si>
  <si>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</si>
  <si>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</si>
  <si>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</si>
  <si>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</si>
  <si>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</si>
  <si>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</si>
  <si>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</si>
  <si>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</si>
  <si>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</si>
  <si>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</si>
  <si>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</si>
  <si>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</si>
  <si>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</si>
  <si>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</si>
  <si>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</si>
  <si>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</si>
  <si>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</si>
  <si>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</si>
  <si>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</si>
  <si>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</si>
  <si>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</si>
  <si>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</si>
  <si>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</si>
  <si>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</si>
  <si>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</si>
  <si>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</si>
  <si>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</si>
  <si>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</si>
  <si>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</si>
  <si>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</si>
  <si>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</si>
  <si>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</si>
  <si>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</si>
  <si>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</si>
  <si>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</si>
  <si>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</si>
  <si>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</si>
  <si>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</si>
  <si>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</si>
  <si>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</si>
  <si>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</si>
  <si>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</si>
  <si>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</si>
  <si>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</si>
  <si>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</si>
  <si>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</si>
  <si>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</si>
  <si>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</si>
  <si>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</si>
  <si>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</si>
  <si>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</si>
  <si>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</si>
  <si>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</si>
  <si>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</si>
  <si>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</si>
  <si>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</si>
  <si>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</si>
  <si>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</si>
  <si>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</si>
  <si>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</si>
  <si>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</si>
  <si>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</si>
  <si>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</si>
  <si>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</si>
  <si>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</si>
  <si>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</si>
  <si>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</si>
  <si>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</si>
  <si>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</si>
  <si>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</si>
  <si>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</si>
  <si>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</si>
  <si>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</si>
  <si>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</si>
  <si>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</si>
  <si>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</si>
  <si>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</si>
  <si>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</si>
  <si>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</si>
  <si>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</si>
  <si>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</si>
  <si>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</si>
  <si>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</si>
  <si>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</si>
  <si>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</si>
  <si>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</si>
  <si>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</si>
  <si>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</si>
  <si>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</si>
  <si>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</si>
  <si>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</si>
  <si>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</si>
  <si>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</si>
  <si>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</si>
  <si>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</si>
  <si>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</si>
  <si>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</si>
  <si>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</si>
  <si>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</si>
  <si>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</si>
  <si>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</si>
  <si>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</si>
  <si>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</si>
  <si>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</si>
  <si>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</si>
  <si>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</si>
  <si>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</si>
  <si>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</si>
  <si>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</si>
  <si>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</si>
  <si>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</si>
  <si>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</si>
  <si>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</si>
  <si>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</si>
  <si>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</si>
  <si>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</si>
  <si>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</si>
  <si>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</si>
  <si>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</si>
  <si>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</si>
  <si>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</si>
  <si>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</si>
  <si>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</si>
  <si>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</si>
  <si>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</si>
  <si>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</si>
  <si>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</si>
  <si>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</si>
  <si>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</si>
  <si>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</si>
  <si>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</si>
  <si>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</si>
  <si>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</si>
  <si>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</si>
  <si>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</si>
  <si>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</si>
  <si>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</si>
  <si>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</si>
  <si>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</si>
  <si>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</si>
  <si>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</si>
  <si>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</si>
  <si>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</si>
  <si>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</si>
  <si>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</si>
  <si>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</si>
  <si>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</si>
  <si>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</si>
  <si>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</si>
  <si>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</si>
  <si>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</si>
  <si>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</si>
  <si>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</si>
  <si>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</si>
  <si>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</si>
  <si>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</si>
  <si>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</si>
  <si>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</si>
  <si>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</si>
  <si>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</si>
  <si>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</si>
  <si>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</si>
  <si>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</si>
  <si>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</si>
  <si>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</si>
  <si>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</si>
  <si>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</si>
  <si>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</si>
  <si>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</si>
  <si>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</si>
  <si>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</si>
  <si>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</si>
  <si>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</si>
  <si>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</si>
  <si>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</si>
  <si>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</si>
  <si>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</si>
  <si>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</si>
  <si>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</si>
  <si>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</si>
  <si>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</si>
  <si>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</si>
  <si>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</si>
  <si>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</si>
  <si>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</si>
  <si>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</si>
  <si>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</si>
  <si>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</si>
  <si>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</si>
  <si>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</si>
  <si>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</si>
  <si>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</si>
  <si>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</si>
  <si>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</si>
  <si>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</si>
  <si>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</si>
  <si>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</si>
  <si>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</si>
  <si>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</si>
  <si>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</si>
  <si>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</si>
  <si>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</si>
  <si>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</si>
  <si>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</si>
  <si>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</si>
  <si>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</si>
  <si>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</si>
  <si>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</si>
  <si>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</si>
  <si>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</si>
  <si>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</si>
  <si>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</si>
  <si>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</si>
  <si>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</si>
  <si>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</si>
  <si>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</si>
  <si>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</si>
  <si>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</si>
  <si>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</si>
  <si>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</si>
  <si>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</si>
  <si>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</si>
  <si>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</si>
  <si>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</si>
  <si>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</si>
  <si>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</si>
  <si>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</si>
  <si>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</si>
  <si>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</si>
  <si>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</si>
  <si>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</si>
  <si>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</si>
  <si>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</si>
  <si>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</si>
  <si>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</si>
  <si>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</si>
  <si>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</si>
  <si>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</si>
  <si>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</si>
  <si>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</si>
  <si>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</si>
  <si>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</si>
  <si>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</si>
  <si>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</si>
  <si>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</si>
  <si>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</si>
  <si>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</si>
  <si>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</si>
  <si>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</si>
  <si>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</si>
  <si>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</si>
  <si>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</si>
  <si>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</si>
  <si>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</si>
  <si>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</si>
  <si>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</si>
  <si>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</si>
  <si>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</si>
  <si>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</si>
  <si>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</si>
  <si>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</si>
  <si>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</si>
  <si>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</si>
  <si>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</si>
  <si>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</si>
  <si>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</si>
  <si>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</si>
  <si>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</si>
  <si>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</si>
  <si>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</si>
  <si>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</si>
  <si>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</si>
  <si>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</si>
  <si>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</si>
  <si>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</si>
  <si>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</si>
  <si>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</si>
  <si>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</si>
  <si>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</si>
  <si>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</si>
  <si>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</si>
  <si>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</si>
  <si>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</si>
  <si>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</si>
  <si>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</si>
  <si>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</si>
  <si>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</si>
  <si>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</si>
  <si>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</si>
  <si>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</si>
  <si>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</si>
  <si>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</si>
  <si>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</si>
  <si>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</si>
  <si>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</si>
  <si>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</si>
  <si>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</si>
  <si>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</si>
  <si>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</si>
  <si>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</si>
  <si>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</si>
  <si>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</si>
  <si>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</si>
  <si>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</si>
  <si>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</si>
  <si>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</si>
  <si>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</si>
  <si>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</si>
  <si>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</si>
  <si>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</si>
  <si>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</si>
  <si>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</si>
  <si>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</si>
  <si>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</si>
  <si>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</si>
  <si>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</si>
  <si>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</si>
  <si>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</si>
  <si>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</si>
  <si>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</si>
  <si>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</si>
  <si>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</si>
  <si>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</si>
  <si>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</si>
  <si>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</si>
  <si>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</si>
  <si>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</si>
  <si>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</si>
  <si>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</si>
  <si>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</si>
  <si>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</si>
  <si>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</si>
  <si>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</si>
  <si>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</si>
  <si>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</si>
  <si>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</si>
  <si>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</si>
  <si>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</si>
  <si>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</si>
  <si>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</si>
  <si>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</si>
  <si>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</si>
  <si>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</si>
  <si>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</si>
  <si>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</si>
  <si>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</si>
  <si>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</si>
  <si>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</si>
  <si>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</si>
  <si>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</si>
  <si>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</si>
  <si>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</si>
  <si>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</si>
  <si>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</si>
  <si>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</si>
  <si>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</si>
  <si>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</si>
  <si>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</si>
  <si>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</si>
  <si>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</si>
  <si>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</si>
  <si>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</si>
  <si>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</si>
  <si>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</si>
  <si>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</si>
  <si>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</si>
  <si>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</si>
  <si>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</si>
  <si>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</si>
  <si>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</si>
  <si>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</si>
  <si>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</si>
  <si>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</si>
  <si>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</si>
  <si>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</si>
  <si>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</si>
  <si>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</si>
  <si>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</si>
  <si>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</si>
  <si>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</si>
  <si>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</si>
  <si>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</si>
  <si>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</si>
  <si>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</si>
  <si>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</si>
  <si>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</si>
  <si>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</si>
  <si>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</si>
  <si>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</si>
  <si>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</si>
  <si>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</si>
  <si>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</si>
  <si>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</si>
  <si>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</si>
  <si>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</si>
  <si>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</si>
  <si>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</si>
  <si>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</si>
  <si>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</si>
  <si>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</si>
  <si>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</si>
  <si>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</si>
  <si>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</si>
  <si>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</si>
  <si>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</si>
  <si>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</si>
  <si>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</si>
  <si>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</si>
  <si>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</si>
  <si>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</si>
  <si>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</si>
  <si>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</si>
  <si>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</si>
  <si>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</si>
  <si>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</si>
  <si>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</si>
  <si>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</si>
  <si>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</si>
  <si>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</si>
  <si>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</si>
  <si>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</si>
  <si>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</si>
  <si>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</si>
  <si>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</si>
  <si>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</si>
  <si>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</si>
  <si>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</si>
  <si>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</si>
  <si>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</si>
  <si>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</si>
  <si>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</si>
  <si>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</si>
  <si>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</si>
  <si>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</si>
  <si>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</si>
  <si>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</si>
  <si>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</si>
  <si>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</si>
  <si>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</si>
  <si>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</si>
  <si>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</si>
  <si>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</si>
  <si>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</si>
  <si>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</si>
  <si>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</si>
  <si>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</si>
  <si>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</si>
  <si>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</si>
  <si>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</si>
  <si>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</si>
  <si>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</si>
  <si>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</si>
  <si>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</si>
  <si>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</si>
  <si>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</si>
  <si>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</si>
  <si>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</si>
  <si>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</si>
  <si>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</si>
  <si>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</si>
  <si>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</si>
  <si>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</si>
  <si>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</si>
  <si>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</si>
  <si>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</si>
  <si>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</si>
  <si>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</si>
  <si>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</si>
  <si>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</si>
  <si>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</si>
  <si>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</si>
  <si>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</si>
  <si>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</si>
  <si>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</si>
  <si>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</si>
  <si>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</si>
  <si>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</si>
  <si>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</si>
  <si>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</si>
  <si>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</si>
  <si>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</si>
  <si>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</si>
  <si>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</si>
  <si>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</si>
  <si>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</si>
  <si>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</si>
  <si>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</si>
  <si>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</si>
  <si>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</si>
  <si>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</si>
  <si>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</si>
  <si>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</si>
  <si>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</si>
  <si>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</si>
  <si>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</si>
  <si>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</si>
  <si>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</si>
  <si>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</si>
  <si>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</si>
  <si>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</si>
  <si>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</si>
  <si>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</si>
  <si>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</si>
  <si>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</si>
  <si>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</si>
  <si>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</si>
  <si>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</si>
  <si>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</si>
  <si>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</si>
  <si>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</si>
  <si>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</si>
  <si>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</si>
  <si>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</si>
  <si>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</si>
  <si>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</si>
  <si>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</si>
  <si>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</si>
  <si>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</si>
  <si>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</si>
  <si>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</si>
  <si>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</si>
  <si>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</si>
  <si>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</si>
  <si>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</si>
  <si>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</si>
  <si>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</si>
  <si>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</si>
  <si>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</si>
  <si>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</si>
  <si>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</si>
  <si>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</si>
  <si>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</si>
  <si>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</si>
  <si>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</si>
  <si>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</si>
  <si>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</si>
  <si>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</si>
  <si>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</si>
  <si>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</si>
  <si>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</si>
  <si>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</si>
  <si>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</si>
  <si>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</si>
  <si>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</si>
  <si>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</si>
  <si>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</si>
  <si>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</si>
  <si>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</si>
  <si>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</si>
  <si>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</si>
  <si>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</si>
  <si>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</si>
  <si>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</si>
  <si>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</si>
  <si>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</si>
  <si>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</si>
  <si>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</si>
  <si>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</si>
  <si>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</si>
  <si>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</si>
  <si>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</si>
  <si>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</si>
  <si>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</si>
  <si>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</si>
  <si>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</si>
  <si>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</si>
  <si>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</si>
  <si>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</si>
  <si>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</si>
  <si>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</si>
  <si>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</si>
  <si>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</si>
  <si>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</si>
  <si>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</si>
  <si>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</si>
  <si>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</si>
  <si>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</si>
  <si>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</si>
  <si>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</si>
  <si>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</si>
  <si>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</si>
  <si>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</si>
  <si>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</si>
  <si>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</si>
  <si>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</si>
  <si>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</si>
  <si>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</si>
  <si>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</si>
  <si>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</si>
  <si>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</si>
  <si>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</si>
  <si>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</si>
  <si>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</si>
  <si>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</si>
  <si>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</si>
  <si>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</si>
  <si>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</si>
  <si>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</si>
  <si>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</si>
  <si>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</si>
  <si>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</si>
  <si>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</si>
  <si>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</si>
  <si>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</si>
  <si>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</si>
  <si>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</si>
  <si>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</si>
  <si>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</si>
  <si>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</si>
  <si>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</si>
  <si>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</si>
  <si>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</si>
  <si>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</si>
  <si>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</si>
  <si>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</si>
  <si>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</si>
  <si>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</si>
  <si>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</si>
  <si>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</si>
  <si>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</si>
  <si>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</si>
  <si>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</si>
  <si>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</si>
  <si>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</si>
  <si>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</si>
  <si>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</si>
  <si>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</si>
  <si>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</si>
  <si>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</si>
  <si>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</si>
  <si>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</si>
  <si>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</si>
  <si>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</si>
  <si>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</si>
  <si>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</si>
  <si>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</si>
  <si>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</si>
  <si>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</si>
  <si>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</si>
  <si>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</si>
  <si>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</si>
  <si>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</si>
  <si>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</si>
  <si>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</si>
  <si>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</si>
  <si>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</si>
  <si>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</si>
  <si>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</si>
  <si>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</si>
  <si>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</si>
  <si>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</si>
  <si>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</si>
  <si>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</si>
  <si>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</si>
  <si>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</si>
  <si>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</si>
  <si>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</si>
  <si>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</si>
  <si>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</si>
  <si>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</si>
  <si>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</si>
  <si>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</si>
  <si>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</si>
  <si>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</si>
  <si>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</si>
  <si>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</si>
  <si>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</si>
  <si>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</si>
  <si>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</si>
  <si>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</si>
  <si>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</si>
  <si>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</si>
  <si>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</si>
  <si>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</si>
  <si>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</si>
  <si>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</si>
  <si>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</si>
  <si>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</si>
  <si>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</si>
  <si>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</si>
  <si>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</si>
  <si>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</si>
  <si>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</si>
  <si>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</si>
  <si>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</si>
  <si>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</si>
  <si>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</si>
  <si>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</si>
  <si>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</si>
  <si>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</si>
  <si>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</si>
  <si>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</si>
  <si>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</si>
  <si>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</si>
  <si>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</si>
  <si>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</si>
  <si>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</si>
  <si>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</si>
  <si>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</si>
  <si>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</si>
  <si>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</si>
  <si>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</si>
  <si>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</si>
  <si>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</si>
  <si>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</si>
  <si>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</si>
  <si>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</si>
  <si>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</si>
  <si>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</si>
  <si>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</si>
  <si>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</si>
  <si>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</si>
  <si>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</si>
  <si>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</si>
  <si>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</si>
  <si>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</si>
  <si>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</si>
  <si>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</si>
  <si>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</si>
  <si>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</si>
  <si>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</si>
  <si>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</si>
  <si>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</si>
  <si>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</si>
  <si>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</si>
  <si>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</si>
  <si>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</si>
  <si>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</si>
  <si>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</si>
  <si>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</si>
  <si>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</si>
  <si>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</si>
  <si>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</si>
  <si>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</si>
  <si>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</si>
  <si>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</si>
  <si>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</si>
  <si>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</si>
  <si>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</si>
  <si>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</si>
  <si>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</si>
  <si>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</si>
  <si>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</si>
  <si>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</si>
  <si>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</si>
  <si>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</si>
  <si>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</si>
  <si>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</si>
  <si>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</si>
  <si>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</si>
  <si>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</si>
  <si>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</si>
  <si>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</si>
  <si>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</si>
  <si>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</si>
  <si>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</si>
  <si>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</si>
  <si>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</si>
  <si>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</si>
  <si>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</si>
  <si>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</si>
  <si>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</si>
  <si>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</si>
  <si>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</si>
  <si>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</si>
  <si>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</si>
  <si>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</si>
  <si>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</si>
  <si>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</si>
  <si>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</si>
  <si>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</si>
  <si>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</si>
  <si>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</si>
  <si>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</si>
  <si>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</si>
  <si>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</si>
  <si>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</si>
  <si>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</si>
  <si>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</si>
  <si>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</si>
  <si>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</si>
  <si>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</si>
  <si>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</si>
  <si>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</si>
  <si>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</si>
  <si>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</si>
  <si>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</si>
  <si>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</si>
  <si>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</si>
  <si>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</si>
  <si>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</si>
  <si>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</si>
  <si>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</si>
  <si>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</si>
  <si>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</si>
  <si>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</si>
  <si>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</si>
  <si>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</si>
  <si>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</si>
  <si>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</si>
  <si>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</si>
  <si>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</si>
  <si>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</si>
  <si>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</si>
  <si>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</si>
  <si>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</si>
  <si>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</si>
  <si>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</si>
  <si>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</si>
  <si>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</si>
  <si>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</si>
  <si>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</si>
  <si>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</si>
  <si>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</si>
  <si>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</si>
  <si>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</si>
  <si>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</si>
  <si>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</si>
  <si>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</si>
  <si>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</si>
  <si>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</si>
  <si>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</si>
  <si>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</si>
  <si>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</si>
  <si>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</si>
  <si>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</si>
  <si>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</si>
  <si>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</si>
  <si>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</si>
  <si>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</si>
  <si>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</si>
  <si>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</si>
  <si>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</si>
  <si>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</si>
  <si>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</si>
  <si>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</si>
  <si>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</si>
  <si>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</si>
  <si>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</si>
  <si>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</si>
  <si>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</si>
  <si>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</si>
  <si>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</si>
  <si>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</si>
  <si>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</si>
  <si>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</si>
  <si>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</si>
  <si>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</si>
  <si>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</si>
  <si>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</si>
  <si>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</si>
  <si>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</si>
  <si>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</si>
  <si>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</si>
  <si>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</si>
  <si>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</si>
  <si>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</si>
  <si>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</si>
  <si>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</si>
  <si>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</si>
  <si>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</si>
  <si>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</si>
  <si>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</si>
  <si>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</si>
  <si>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</si>
  <si>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</si>
  <si>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</si>
  <si>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</si>
  <si>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</si>
  <si>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</si>
  <si>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</si>
  <si>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</si>
  <si>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</si>
  <si>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</si>
  <si>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</si>
  <si>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</si>
  <si>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</si>
  <si>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</si>
  <si>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</si>
  <si>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</si>
  <si>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</si>
  <si>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</si>
  <si>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</si>
  <si>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</si>
  <si>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</si>
  <si>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</si>
  <si>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</si>
  <si>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</si>
  <si>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</si>
  <si>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</si>
  <si>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</si>
  <si>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</si>
  <si>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</si>
  <si>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</si>
  <si>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</si>
  <si>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</si>
  <si>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</si>
  <si>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</si>
  <si>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</si>
  <si>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</si>
  <si>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</si>
  <si>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</si>
  <si>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</si>
  <si>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</si>
  <si>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</si>
  <si>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</si>
  <si>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</si>
  <si>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</si>
  <si>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</si>
  <si>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</si>
  <si>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</si>
  <si>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</si>
  <si>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</si>
  <si>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</si>
  <si>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</si>
  <si>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</si>
  <si>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</si>
  <si>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</si>
  <si>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</si>
  <si>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</si>
  <si>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</si>
  <si>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</si>
  <si>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</si>
  <si>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</si>
  <si>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</si>
  <si>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</si>
  <si>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</si>
  <si>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</si>
  <si>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</si>
  <si>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</si>
  <si>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</si>
  <si>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</si>
  <si>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</si>
  <si>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</si>
  <si>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</si>
  <si>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</si>
  <si>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</si>
  <si>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</si>
  <si>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</si>
  <si>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</si>
  <si>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</si>
  <si>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</si>
  <si>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</si>
  <si>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</si>
  <si>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</si>
  <si>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</si>
  <si>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</si>
  <si>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</si>
  <si>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</si>
  <si>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</si>
  <si>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</si>
  <si>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</si>
  <si>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</si>
  <si>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</si>
  <si>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</si>
  <si>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</si>
  <si>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</si>
  <si>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</si>
  <si>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</si>
  <si>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</si>
  <si>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</si>
  <si>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</si>
  <si>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</si>
  <si>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</si>
  <si>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</si>
  <si>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</si>
  <si>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</si>
  <si>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</si>
  <si>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</si>
  <si>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</si>
  <si>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</si>
  <si>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</si>
  <si>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</si>
  <si>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</si>
  <si>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</si>
  <si>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</si>
  <si>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</si>
  <si>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</si>
  <si>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</si>
  <si>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</si>
  <si>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</si>
  <si>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</si>
  <si>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</si>
  <si>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</si>
  <si>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</si>
  <si>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</si>
  <si>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</si>
  <si>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</si>
  <si>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</si>
  <si>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</si>
  <si>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</si>
  <si>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</si>
  <si>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</si>
  <si>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</si>
  <si>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</si>
  <si>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</si>
  <si>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</si>
  <si>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</si>
  <si>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</si>
  <si>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</si>
  <si>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</si>
  <si>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</si>
  <si>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</si>
  <si>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</si>
  <si>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</si>
  <si>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</si>
  <si>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</si>
  <si>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</si>
  <si>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</si>
  <si>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</si>
  <si>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</si>
  <si>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</si>
  <si>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</si>
  <si>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</si>
  <si>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</si>
  <si>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</si>
  <si>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</si>
  <si>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</si>
  <si>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</si>
  <si>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</si>
  <si>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</si>
  <si>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</si>
  <si>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</si>
  <si>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</si>
  <si>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</si>
  <si>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</si>
  <si>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</si>
  <si>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</si>
  <si>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</si>
  <si>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</si>
  <si>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</si>
  <si>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</si>
  <si>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</si>
  <si>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</si>
  <si>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</si>
  <si>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</si>
  <si>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</si>
  <si>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</si>
  <si>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</si>
  <si>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</si>
  <si>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</si>
  <si>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</si>
  <si>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</si>
  <si>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</si>
  <si>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</si>
  <si>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</si>
  <si>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</si>
  <si>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</si>
  <si>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</si>
  <si>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</si>
  <si>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</si>
  <si>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</si>
  <si>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</si>
  <si>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</si>
  <si>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</si>
  <si>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</si>
  <si>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</si>
  <si>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</si>
  <si>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</si>
  <si>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</si>
  <si>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</si>
  <si>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</si>
  <si>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</si>
  <si>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</si>
  <si>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</si>
  <si>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</si>
  <si>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</si>
  <si>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</si>
  <si>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</si>
  <si>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</si>
  <si>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</si>
  <si>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</si>
  <si>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</si>
  <si>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</si>
  <si>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</si>
  <si>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</si>
  <si>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</si>
  <si>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</si>
  <si>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</si>
  <si>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</si>
  <si>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</si>
  <si>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</si>
  <si>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</si>
  <si>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</si>
  <si>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</si>
  <si>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</si>
  <si>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</si>
  <si>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</si>
  <si>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</si>
  <si>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</si>
  <si>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</si>
  <si>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</si>
  <si>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</si>
  <si>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</si>
  <si>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</si>
  <si>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</si>
  <si>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</si>
  <si>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</si>
  <si>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</si>
  <si>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</si>
  <si>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</si>
  <si>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</si>
  <si>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</si>
  <si>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</si>
  <si>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</si>
  <si>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</si>
  <si>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</si>
  <si>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</si>
  <si>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</si>
  <si>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</si>
  <si>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</si>
  <si>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</si>
  <si>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</si>
  <si>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</si>
  <si>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</si>
  <si>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</si>
  <si>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</si>
  <si>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</si>
  <si>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</si>
  <si>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</si>
  <si>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</si>
  <si>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</si>
  <si>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</si>
  <si>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</si>
  <si>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</si>
  <si>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</si>
  <si>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</si>
  <si>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</si>
  <si>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</si>
  <si>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</si>
  <si>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</si>
  <si>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</si>
  <si>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</si>
  <si>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</si>
  <si>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</si>
  <si>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</si>
  <si>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</si>
  <si>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</si>
  <si>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</si>
  <si>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</si>
  <si>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</si>
  <si>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</si>
  <si>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</si>
  <si>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</si>
  <si>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</si>
  <si>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</si>
  <si>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</si>
  <si>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</si>
  <si>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</si>
  <si>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</si>
  <si>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</si>
  <si>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</si>
  <si>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</si>
  <si>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</si>
  <si>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</si>
  <si>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</si>
  <si>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</si>
  <si>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</si>
  <si>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</si>
  <si>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</si>
  <si>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</si>
  <si>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</si>
  <si>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</si>
  <si>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</si>
  <si>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</si>
  <si>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</si>
  <si>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</si>
  <si>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</si>
  <si>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</si>
  <si>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</si>
  <si>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</si>
  <si>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</si>
  <si>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</si>
  <si>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</si>
  <si>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</si>
  <si>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</si>
  <si>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</si>
  <si>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</si>
  <si>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</si>
  <si>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</si>
  <si>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</si>
  <si>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</si>
  <si>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</si>
  <si>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</si>
  <si>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</si>
  <si>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</si>
  <si>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</si>
  <si>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</si>
  <si>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</si>
  <si>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</si>
  <si>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</si>
  <si>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</si>
  <si>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</si>
  <si>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</si>
  <si>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</si>
  <si>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</si>
  <si>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</si>
  <si>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</si>
  <si>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</si>
  <si>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</si>
  <si>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</si>
  <si>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</si>
  <si>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</si>
  <si>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</si>
  <si>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</si>
  <si>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</si>
  <si>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</si>
  <si>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</si>
  <si>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</si>
  <si>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</si>
  <si>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</si>
  <si>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</si>
  <si>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</si>
  <si>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</si>
  <si>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</si>
  <si>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</si>
  <si>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</si>
  <si>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</si>
  <si>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</si>
  <si>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</si>
  <si>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</si>
  <si>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</si>
  <si>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</si>
  <si>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</si>
  <si>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</si>
  <si>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</si>
  <si>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</si>
  <si>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</si>
  <si>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</si>
  <si>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</si>
  <si>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</si>
  <si>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</si>
  <si>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</si>
  <si>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</si>
  <si>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</si>
  <si>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</si>
  <si>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</si>
  <si>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</si>
  <si>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</si>
  <si>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</si>
  <si>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</si>
  <si>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</si>
  <si>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</si>
  <si>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</si>
  <si>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</si>
  <si>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</si>
  <si>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</si>
  <si>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</si>
  <si>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</si>
  <si>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</si>
  <si>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</si>
  <si>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</si>
  <si>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</si>
  <si>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</si>
  <si>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</si>
  <si>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</si>
  <si>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</si>
  <si>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</si>
  <si>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</si>
  <si>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</si>
  <si>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</si>
  <si>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</si>
  <si>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</si>
  <si>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</si>
  <si>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</si>
  <si>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</si>
  <si>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</si>
  <si>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</si>
  <si>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</si>
  <si>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</si>
  <si>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</si>
  <si>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</si>
  <si>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</si>
  <si>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</si>
  <si>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</si>
  <si>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</si>
  <si>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</si>
  <si>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</si>
  <si>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</si>
  <si>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</si>
  <si>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</si>
  <si>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</si>
  <si>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</si>
  <si>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</si>
  <si>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</si>
  <si>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</si>
  <si>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</si>
  <si>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</si>
  <si>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</si>
  <si>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</si>
  <si>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</si>
  <si>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</si>
  <si>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</si>
  <si>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</si>
  <si>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</si>
  <si>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</si>
  <si>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</si>
  <si>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</si>
  <si>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</si>
  <si>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</si>
  <si>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</si>
  <si>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</si>
  <si>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</si>
  <si>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</si>
  <si>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</si>
  <si>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</si>
  <si>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</si>
  <si>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</si>
  <si>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</si>
  <si>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</si>
  <si>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</si>
  <si>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</si>
  <si>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</si>
  <si>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</si>
  <si>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</si>
  <si>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</si>
  <si>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</si>
  <si>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</si>
  <si>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</si>
  <si>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</si>
  <si>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</si>
  <si>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</si>
  <si>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</si>
  <si>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</si>
  <si>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</si>
  <si>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</si>
  <si>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</si>
  <si>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</si>
  <si>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</si>
  <si>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</si>
  <si>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</si>
  <si>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</si>
  <si>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</si>
  <si>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</si>
  <si>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</si>
  <si>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</si>
  <si>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</si>
  <si>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</si>
  <si>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</si>
  <si>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</si>
  <si>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</si>
  <si>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</si>
  <si>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</si>
  <si>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</si>
  <si>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</si>
  <si>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</si>
  <si>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</si>
  <si>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</si>
  <si>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</si>
  <si>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</si>
  <si>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</si>
  <si>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</si>
  <si>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</si>
  <si>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</si>
  <si>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</si>
  <si>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</si>
  <si>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</si>
  <si>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</si>
  <si>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</si>
  <si>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</si>
  <si>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</si>
  <si>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</si>
  <si>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</si>
  <si>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</si>
  <si>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</si>
  <si>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</si>
  <si>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</si>
  <si>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</si>
  <si>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</si>
  <si>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</si>
  <si>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</si>
  <si>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</si>
  <si>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</si>
  <si>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</si>
  <si>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</si>
  <si>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</si>
  <si>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</si>
  <si>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</si>
  <si>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</si>
  <si>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</si>
  <si>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</si>
  <si>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</si>
  <si>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</si>
  <si>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</si>
  <si>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</si>
  <si>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</si>
  <si>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</si>
  <si>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</si>
  <si>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</si>
  <si>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</si>
  <si>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</si>
  <si>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</si>
  <si>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</si>
  <si>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</si>
  <si>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</si>
  <si>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</si>
  <si>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</si>
  <si>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</si>
  <si>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</si>
  <si>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</si>
  <si>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</si>
  <si>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</si>
  <si>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</si>
  <si>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</si>
  <si>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</si>
  <si>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</si>
  <si>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</si>
  <si>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</si>
  <si>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</si>
  <si>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</si>
  <si>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</si>
  <si>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</si>
  <si>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</si>
  <si>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</si>
  <si>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</si>
  <si>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</si>
  <si>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</si>
  <si>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</si>
  <si>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</si>
  <si>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</si>
  <si>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</si>
  <si>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</si>
  <si>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</si>
  <si>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</si>
  <si>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</si>
  <si>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</si>
  <si>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</si>
  <si>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</si>
  <si>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</si>
  <si>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</si>
  <si>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</si>
  <si>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</si>
  <si>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</si>
  <si>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</si>
  <si>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</si>
  <si>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</si>
  <si>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</si>
  <si>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</si>
  <si>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</si>
  <si>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</si>
  <si>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</si>
  <si>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</si>
  <si>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</si>
  <si>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</si>
  <si>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</si>
  <si>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</si>
  <si>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</si>
  <si>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</si>
  <si>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</si>
  <si>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</si>
  <si>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</si>
  <si>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</si>
  <si>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</si>
  <si>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</si>
  <si>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</si>
  <si>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</si>
  <si>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</si>
  <si>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</si>
  <si>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</si>
  <si>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</si>
  <si>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</si>
  <si>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</si>
  <si>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</si>
  <si>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</si>
  <si>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</si>
  <si>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</si>
  <si>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</si>
  <si>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</si>
  <si>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</si>
  <si>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</si>
  <si>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</si>
  <si>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</si>
  <si>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</si>
  <si>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</si>
  <si>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</si>
  <si>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</si>
  <si>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</si>
  <si>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</si>
  <si>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</si>
  <si>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</si>
  <si>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</si>
  <si>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</si>
  <si>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</si>
  <si>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</si>
  <si>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</si>
  <si>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</si>
  <si>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</si>
  <si>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</si>
  <si>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</si>
  <si>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</si>
  <si>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</si>
  <si>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</si>
  <si>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</si>
  <si>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</si>
  <si>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</si>
  <si>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</si>
  <si>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</si>
  <si>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</si>
  <si>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</si>
  <si>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</si>
  <si>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</si>
  <si>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</si>
  <si>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</si>
  <si>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</si>
  <si>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</si>
  <si>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</si>
  <si>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</si>
  <si>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</si>
  <si>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</si>
  <si>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</si>
  <si>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</si>
  <si>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</si>
  <si>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</si>
  <si>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</si>
  <si>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</si>
  <si>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</si>
  <si>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</si>
  <si>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</si>
  <si>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</si>
  <si>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</si>
  <si>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</si>
  <si>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</si>
  <si>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</si>
  <si>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</si>
  <si>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</si>
  <si>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</si>
  <si>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</si>
  <si>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</si>
  <si>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</si>
  <si>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</si>
  <si>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</si>
  <si>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</si>
  <si>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</si>
  <si>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</si>
  <si>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</si>
  <si>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</si>
  <si>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</si>
  <si>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</si>
  <si>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</si>
  <si>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</si>
  <si>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</si>
  <si>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</si>
  <si>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</si>
  <si>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</si>
  <si>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</si>
  <si>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</si>
  <si>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</si>
  <si>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</si>
  <si>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</si>
  <si>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</si>
  <si>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</si>
  <si>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</si>
  <si>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</si>
  <si>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</si>
  <si>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</si>
  <si>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</si>
  <si>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</si>
  <si>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</si>
  <si>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</si>
  <si>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</si>
  <si>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</si>
  <si>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</si>
  <si>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</si>
  <si>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</si>
  <si>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</si>
  <si>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</si>
  <si>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</si>
  <si>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</si>
  <si>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</si>
  <si>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</si>
  <si>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</si>
  <si>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</si>
  <si>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</si>
  <si>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</si>
  <si>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</si>
  <si>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</si>
  <si>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</si>
  <si>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</si>
  <si>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</si>
  <si>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</si>
  <si>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</si>
  <si>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</si>
  <si>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</si>
  <si>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</si>
  <si>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</si>
  <si>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</si>
  <si>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</si>
  <si>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</si>
  <si>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</si>
  <si>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</si>
  <si>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</si>
  <si>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</si>
  <si>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</si>
  <si>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</si>
  <si>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</si>
  <si>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</si>
  <si>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</si>
  <si>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</si>
  <si>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</si>
  <si>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</si>
  <si>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</si>
  <si>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</si>
  <si>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</si>
  <si>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</si>
  <si>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</si>
  <si>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</si>
  <si>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</si>
  <si>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</si>
  <si>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</si>
  <si>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</si>
  <si>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</si>
  <si>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</si>
  <si>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</si>
  <si>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</si>
  <si>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</si>
  <si>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</si>
  <si>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</si>
  <si>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</si>
  <si>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</si>
  <si>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</si>
  <si>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</si>
  <si>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</si>
  <si>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</si>
  <si>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</si>
  <si>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</si>
  <si>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</si>
  <si>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</si>
  <si>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</si>
  <si>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</si>
  <si>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</si>
  <si>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</si>
  <si>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</si>
  <si>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</si>
  <si>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</si>
  <si>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</si>
  <si>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</si>
  <si>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</si>
  <si>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</si>
  <si>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</si>
  <si>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</si>
  <si>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</si>
  <si>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</si>
  <si>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</si>
  <si>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</si>
  <si>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</si>
  <si>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</si>
  <si>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</si>
  <si>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</si>
  <si>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</si>
  <si>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</si>
  <si>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</si>
  <si>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</si>
  <si>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</si>
  <si>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</si>
  <si>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</si>
  <si>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</si>
  <si>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</si>
  <si>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</si>
  <si>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</si>
  <si>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</si>
  <si>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</si>
  <si>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</si>
  <si>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</si>
  <si>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</si>
  <si>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</si>
  <si>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</si>
  <si>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</si>
  <si>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</si>
  <si>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</si>
  <si>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</si>
  <si>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</si>
  <si>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</si>
  <si>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</si>
  <si>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</si>
  <si>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</si>
  <si>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</si>
  <si>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</si>
  <si>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</si>
  <si>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</si>
  <si>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</si>
  <si>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</si>
  <si>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</si>
  <si>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</si>
  <si>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</si>
  <si>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</si>
  <si>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</si>
  <si>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</si>
  <si>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</si>
  <si>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</si>
  <si>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</si>
  <si>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</si>
  <si>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</si>
  <si>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</si>
  <si>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</si>
  <si>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</si>
  <si>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</si>
  <si>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</si>
  <si>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</si>
  <si>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</si>
  <si>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</si>
  <si>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</si>
  <si>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</si>
  <si>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</si>
  <si>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</si>
  <si>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</si>
  <si>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</si>
  <si>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</si>
  <si>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</si>
  <si>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</si>
  <si>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</si>
  <si>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</si>
  <si>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</si>
  <si>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</si>
  <si>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</si>
  <si>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</si>
  <si>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</si>
  <si>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</si>
  <si>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</si>
  <si>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</si>
  <si>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</si>
  <si>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</si>
  <si>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</si>
  <si>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</si>
  <si>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</si>
  <si>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</si>
  <si>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</si>
  <si>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</si>
  <si>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</si>
  <si>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</si>
  <si>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</si>
  <si>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</si>
  <si>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</si>
  <si>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</si>
  <si>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</si>
  <si>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</si>
  <si>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</si>
  <si>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</si>
  <si>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</si>
  <si>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</si>
  <si>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</si>
  <si>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</si>
  <si>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</si>
  <si>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</si>
  <si>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</si>
  <si>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</si>
  <si>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</si>
  <si>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</si>
  <si>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</si>
  <si>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</si>
  <si>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</si>
  <si>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</si>
  <si>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</si>
  <si>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</si>
  <si>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</si>
  <si>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</si>
  <si>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</si>
  <si>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</si>
  <si>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</si>
  <si>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</si>
  <si>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</si>
  <si>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</si>
  <si>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</si>
  <si>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</si>
  <si>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</si>
  <si>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</si>
  <si>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</si>
  <si>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</si>
  <si>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</si>
  <si>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</si>
  <si>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</si>
  <si>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</si>
  <si>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</si>
  <si>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</si>
  <si>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</si>
  <si>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</si>
  <si>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</si>
  <si>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</si>
  <si>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</si>
  <si>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</si>
  <si>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</si>
  <si>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</si>
  <si>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</si>
  <si>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</si>
  <si>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</si>
  <si>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</si>
  <si>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</si>
  <si>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</si>
  <si>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</si>
  <si>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</si>
  <si>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</si>
  <si>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</si>
  <si>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</si>
  <si>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</si>
  <si>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</si>
  <si>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</si>
  <si>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</si>
  <si>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</si>
  <si>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</si>
  <si>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</si>
  <si>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</si>
  <si>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</si>
  <si>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</si>
  <si>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</si>
  <si>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</si>
  <si>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</si>
  <si>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</si>
  <si>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</si>
  <si>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</si>
  <si>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</si>
  <si>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</si>
  <si>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</si>
  <si>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</si>
  <si>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</si>
  <si>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</si>
  <si>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</si>
  <si>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</si>
  <si>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</si>
  <si>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</si>
  <si>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</si>
  <si>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</si>
  <si>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</si>
  <si>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</si>
  <si>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</si>
  <si>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</si>
  <si>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</si>
  <si>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</si>
  <si>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</si>
  <si>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</si>
  <si>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</si>
  <si>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</si>
  <si>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</si>
  <si>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</si>
  <si>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</si>
  <si>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</si>
  <si>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</si>
  <si>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</si>
  <si>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</si>
  <si>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</si>
  <si>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</si>
  <si>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</si>
  <si>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</si>
  <si>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</si>
  <si>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</si>
  <si>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</si>
  <si>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</si>
  <si>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</si>
  <si>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</si>
  <si>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</si>
  <si>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</si>
  <si>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</si>
  <si>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</si>
  <si>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</si>
  <si>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</si>
  <si>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</si>
  <si>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</si>
  <si>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</si>
  <si>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</si>
  <si>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</si>
  <si>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</si>
  <si>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</si>
  <si>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</si>
  <si>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</si>
  <si>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</si>
  <si>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</si>
  <si>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</si>
  <si>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</si>
  <si>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</si>
  <si>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</si>
  <si>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</si>
  <si>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</si>
  <si>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</si>
  <si>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</si>
  <si>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</si>
  <si>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</si>
  <si>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</si>
  <si>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</si>
  <si>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</si>
  <si>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</si>
  <si>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</si>
  <si>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</si>
  <si>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</si>
  <si>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</si>
  <si>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</si>
  <si>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</si>
  <si>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</si>
  <si>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</si>
  <si>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</si>
  <si>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</si>
  <si>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</si>
  <si>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</si>
  <si>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</si>
  <si>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</si>
  <si>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</si>
  <si>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</si>
  <si>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</si>
  <si>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</si>
  <si>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</si>
  <si>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</si>
  <si>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</si>
  <si>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</si>
  <si>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</si>
  <si>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</si>
  <si>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</si>
  <si>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</si>
  <si>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</si>
  <si>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</si>
  <si>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</si>
  <si>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</si>
  <si>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</si>
  <si>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</si>
  <si>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</si>
  <si>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</si>
  <si>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</si>
  <si>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</si>
  <si>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</si>
  <si>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</si>
  <si>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</si>
  <si>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</si>
  <si>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</si>
  <si>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</si>
  <si>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</si>
  <si>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</si>
  <si>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</si>
  <si>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</si>
  <si>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</si>
  <si>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</si>
  <si>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</si>
  <si>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</si>
  <si>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</si>
  <si>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</si>
  <si>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</si>
  <si>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</si>
  <si>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</si>
  <si>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</si>
  <si>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</si>
  <si>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</si>
  <si>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</si>
  <si>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</si>
  <si>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</si>
  <si>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</si>
  <si>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</si>
  <si>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</si>
  <si>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</si>
  <si>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</si>
  <si>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</si>
  <si>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</si>
  <si>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</si>
  <si>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</si>
  <si>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</si>
  <si>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</si>
  <si>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</si>
  <si>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</si>
  <si>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</si>
  <si>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</si>
  <si>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</si>
  <si>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</si>
  <si>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</si>
  <si>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</si>
  <si>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</si>
  <si>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</si>
  <si>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</si>
  <si>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</si>
  <si>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</si>
  <si>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</si>
  <si>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</si>
  <si>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</si>
  <si>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</si>
  <si>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</si>
  <si>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</si>
  <si>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</si>
  <si>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</si>
  <si>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</si>
  <si>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</si>
  <si>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</si>
  <si>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</si>
  <si>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</si>
  <si>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</si>
  <si>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</si>
  <si>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</si>
  <si>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</si>
  <si>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</si>
  <si>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</si>
  <si>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</si>
  <si>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</si>
  <si>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</si>
  <si>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</si>
  <si>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</si>
  <si>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</si>
  <si>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</si>
  <si>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</si>
  <si>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</si>
  <si>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</si>
  <si>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</si>
  <si>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</si>
  <si>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</si>
  <si>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</si>
  <si>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</si>
  <si>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</si>
  <si>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</si>
  <si>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</si>
  <si>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</si>
  <si>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</si>
  <si>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</si>
  <si>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</si>
  <si>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</si>
  <si>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</si>
  <si>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</si>
  <si>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</si>
  <si>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</si>
  <si>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</si>
  <si>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</si>
  <si>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</si>
  <si>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</si>
  <si>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</si>
  <si>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</si>
  <si>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</si>
  <si>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</si>
  <si>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</si>
  <si>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</si>
  <si>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</si>
  <si>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</si>
  <si>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</si>
  <si>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</si>
  <si>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</si>
  <si>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</si>
  <si>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</si>
  <si>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</si>
  <si>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</si>
  <si>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</si>
  <si>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</si>
  <si>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</si>
  <si>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</si>
  <si>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</si>
  <si>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</si>
  <si>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</si>
  <si>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</si>
  <si>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</si>
  <si>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</si>
  <si>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</si>
  <si>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</si>
  <si>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</si>
  <si>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</si>
  <si>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</si>
  <si>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</si>
  <si>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</si>
  <si>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</si>
  <si>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</si>
  <si>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</si>
  <si>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</si>
  <si>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</si>
  <si>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</si>
  <si>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</si>
  <si>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</si>
  <si>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</si>
  <si>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</si>
  <si>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</si>
  <si>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</si>
  <si>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</si>
  <si>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</si>
  <si>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</si>
  <si>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</si>
  <si>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</si>
  <si>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</si>
  <si>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</si>
  <si>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</si>
  <si>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</si>
  <si>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</si>
  <si>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</si>
  <si>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</si>
  <si>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</si>
  <si>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</si>
  <si>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</si>
  <si>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</si>
  <si>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</si>
  <si>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</si>
  <si>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</si>
  <si>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</si>
  <si>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</si>
  <si>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</si>
  <si>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</si>
  <si>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</si>
  <si>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</si>
  <si>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</si>
  <si>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</si>
  <si>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</si>
  <si>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</si>
  <si>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</si>
  <si>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</si>
  <si>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</si>
  <si>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</si>
  <si>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</si>
  <si>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</si>
  <si>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</si>
  <si>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</si>
  <si>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</si>
  <si>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</si>
  <si>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</si>
  <si>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</si>
  <si>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</si>
  <si>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</si>
  <si>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</si>
  <si>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</si>
  <si>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</si>
  <si>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</si>
  <si>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</si>
  <si>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</si>
  <si>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</si>
  <si>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</si>
  <si>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</si>
  <si>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</si>
  <si>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</si>
  <si>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</si>
  <si>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</si>
  <si>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</si>
  <si>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</si>
  <si>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</si>
  <si>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</si>
  <si>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</si>
  <si>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</si>
  <si>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</si>
  <si>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</si>
  <si>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</si>
  <si>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</si>
  <si>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</si>
  <si>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</si>
  <si>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</si>
  <si>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</si>
  <si>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</si>
  <si>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</si>
  <si>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</si>
  <si>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</si>
  <si>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</si>
  <si>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</si>
  <si>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</si>
  <si>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</si>
  <si>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</si>
  <si>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</si>
  <si>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</si>
  <si>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</si>
  <si>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</si>
  <si>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</si>
  <si>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</si>
  <si>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</si>
  <si>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</si>
  <si>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</si>
  <si>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</si>
  <si>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</si>
  <si>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</si>
  <si>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</si>
  <si>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</si>
  <si>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</si>
  <si>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</si>
  <si>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</si>
  <si>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</si>
  <si>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</si>
  <si>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</si>
  <si>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</si>
  <si>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</si>
  <si>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</si>
  <si>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</si>
  <si>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</si>
  <si>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</si>
  <si>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</si>
  <si>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</si>
  <si>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</si>
  <si>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</si>
  <si>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</si>
  <si>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</si>
  <si>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</si>
  <si>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</si>
  <si>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</si>
  <si>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</si>
  <si>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</si>
  <si>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</si>
  <si>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</si>
  <si>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</si>
  <si>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</si>
  <si>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</si>
  <si>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</si>
  <si>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</si>
  <si>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</si>
  <si>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</si>
  <si>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</si>
  <si>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</si>
  <si>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</si>
  <si>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</si>
  <si>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</si>
  <si>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</si>
  <si>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</si>
  <si>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</si>
  <si>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</si>
  <si>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</si>
  <si>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</si>
  <si>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</si>
  <si>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</si>
  <si>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</si>
  <si>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</si>
  <si>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</si>
  <si>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</si>
  <si>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</si>
  <si>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</si>
  <si>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</si>
  <si>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</si>
  <si>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</si>
  <si>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</si>
  <si>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</si>
  <si>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</si>
  <si>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</si>
  <si>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</si>
  <si>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</si>
  <si>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</si>
  <si>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</si>
  <si>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</si>
  <si>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</si>
  <si>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</si>
  <si>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</si>
  <si>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</si>
  <si>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</si>
  <si>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</si>
  <si>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</si>
  <si>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</si>
  <si>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</si>
  <si>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</si>
  <si>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</si>
  <si>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</si>
  <si>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</si>
  <si>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</si>
  <si>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</si>
  <si>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</si>
  <si>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</si>
  <si>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</si>
  <si>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</si>
  <si>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</si>
  <si>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</si>
  <si>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</si>
  <si>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</si>
  <si>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</si>
  <si>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</si>
  <si>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</si>
  <si>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</si>
  <si>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</si>
  <si>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</si>
  <si>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</si>
  <si>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</si>
  <si>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</si>
  <si>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</si>
  <si>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</si>
  <si>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</si>
  <si>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</si>
  <si>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</si>
  <si>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</si>
  <si>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</si>
  <si>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</si>
  <si>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</si>
  <si>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</si>
  <si>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</si>
  <si>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</si>
  <si>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</si>
  <si>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</si>
  <si>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</si>
  <si>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</si>
  <si>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</si>
  <si>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</si>
  <si>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</si>
  <si>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</si>
  <si>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</si>
  <si>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</si>
  <si>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</si>
  <si>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</si>
  <si>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</si>
  <si>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</si>
  <si>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</si>
  <si>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</si>
  <si>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</si>
  <si>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</si>
  <si>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</si>
  <si>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</si>
  <si>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</si>
  <si>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</si>
  <si>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</si>
  <si>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</si>
  <si>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</si>
  <si>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</si>
  <si>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</si>
  <si>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</si>
  <si>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</si>
  <si>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</si>
  <si>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</si>
  <si>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</si>
  <si>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</si>
  <si>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</si>
  <si>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</si>
  <si>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</si>
  <si>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</si>
  <si>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</si>
  <si>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</si>
  <si>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</si>
  <si>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</si>
  <si>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</si>
  <si>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</si>
  <si>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</si>
  <si>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</si>
  <si>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</si>
  <si>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</si>
  <si>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</si>
  <si>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</si>
  <si>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</si>
  <si>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</si>
  <si>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</si>
  <si>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</si>
  <si>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</si>
  <si>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</si>
  <si>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</si>
  <si>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</si>
  <si>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</si>
  <si>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</si>
  <si>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</si>
  <si>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</si>
  <si>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</si>
  <si>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</si>
  <si>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</si>
  <si>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</si>
  <si>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</si>
  <si>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</si>
  <si>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</si>
  <si>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</si>
  <si>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</si>
  <si>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</si>
  <si>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</si>
  <si>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</si>
  <si>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</si>
  <si>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</si>
  <si>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</si>
  <si>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</si>
  <si>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</si>
  <si>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</si>
  <si>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</si>
  <si>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</si>
  <si>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</si>
  <si>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</si>
  <si>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</si>
  <si>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</si>
  <si>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</si>
  <si>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</si>
  <si>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</si>
  <si>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</si>
  <si>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</si>
  <si>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</si>
  <si>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</si>
  <si>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</si>
  <si>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</si>
  <si>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</si>
  <si>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</si>
  <si>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</si>
  <si>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</si>
  <si>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</si>
  <si>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</si>
  <si>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</si>
  <si>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</si>
  <si>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</si>
  <si>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</si>
  <si>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</si>
  <si>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</si>
  <si>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</si>
  <si>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</si>
  <si>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</si>
  <si>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</si>
  <si>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</si>
  <si>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</si>
  <si>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</si>
  <si>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</si>
  <si>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</si>
  <si>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</si>
  <si>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</si>
  <si>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</si>
  <si>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</si>
  <si>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</si>
  <si>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</si>
  <si>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</si>
  <si>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</si>
  <si>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</si>
  <si>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</si>
  <si>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</si>
  <si>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</si>
  <si>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</si>
  <si>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</si>
  <si>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</si>
  <si>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</si>
  <si>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</si>
  <si>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</si>
  <si>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</si>
  <si>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</si>
  <si>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</si>
  <si>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</si>
  <si>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</si>
  <si>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</si>
  <si>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</si>
  <si>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</si>
  <si>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</si>
  <si>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</si>
  <si>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</si>
  <si>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</si>
  <si>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</si>
  <si>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</si>
  <si>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</si>
  <si>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</si>
  <si>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</si>
  <si>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</si>
  <si>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</si>
  <si>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</si>
  <si>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</si>
  <si>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</si>
  <si>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</si>
  <si>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</si>
  <si>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</si>
  <si>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</si>
  <si>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</si>
  <si>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</si>
  <si>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</si>
  <si>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</si>
  <si>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</si>
  <si>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</si>
  <si>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</si>
  <si>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</si>
  <si>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</si>
  <si>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</si>
  <si>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</si>
  <si>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</si>
  <si>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</si>
  <si>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</si>
  <si>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</si>
  <si>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</si>
  <si>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</si>
  <si>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</si>
  <si>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</si>
  <si>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</si>
  <si>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</si>
  <si>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</si>
  <si>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</si>
  <si>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</si>
  <si>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</si>
  <si>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</si>
  <si>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</si>
  <si>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</si>
  <si>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</si>
  <si>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</si>
  <si>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</si>
  <si>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</si>
  <si>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</si>
  <si>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</si>
  <si>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</si>
  <si>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</si>
  <si>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</si>
  <si>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</si>
  <si>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</si>
  <si>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</si>
  <si>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</si>
  <si>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</si>
  <si>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</si>
  <si>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</si>
  <si>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</si>
  <si>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</si>
  <si>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</si>
  <si>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</si>
  <si>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</si>
  <si>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</si>
  <si>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</si>
  <si>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</si>
  <si>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</si>
  <si>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</si>
  <si>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</si>
  <si>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</si>
  <si>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</si>
  <si>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</si>
  <si>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</si>
  <si>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</si>
  <si>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</si>
  <si>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</si>
  <si>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</si>
  <si>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</si>
  <si>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</si>
  <si>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</si>
  <si>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</si>
  <si>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</si>
  <si>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</si>
  <si>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</si>
  <si>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</si>
  <si>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</si>
  <si>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</si>
  <si>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</si>
  <si>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</si>
  <si>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</si>
  <si>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</si>
  <si>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</si>
  <si>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</si>
  <si>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</si>
  <si>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</si>
  <si>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</si>
  <si>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</si>
  <si>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</si>
  <si>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</si>
  <si>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</si>
  <si>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</si>
  <si>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</si>
  <si>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</si>
  <si>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</si>
  <si>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</si>
  <si>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</si>
  <si>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</si>
  <si>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</si>
  <si>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</si>
  <si>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</si>
  <si>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</si>
  <si>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</si>
  <si>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</si>
  <si>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</si>
  <si>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</si>
  <si>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</si>
  <si>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</si>
  <si>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</si>
  <si>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</si>
  <si>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</si>
  <si>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</si>
  <si>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</si>
  <si>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</si>
  <si>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</si>
  <si>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</si>
  <si>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</si>
  <si>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</si>
  <si>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</si>
  <si>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</si>
  <si>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</si>
  <si>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</si>
  <si>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</si>
  <si>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</si>
  <si>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</si>
  <si>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</si>
  <si>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</si>
  <si>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</si>
  <si>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</si>
  <si>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</si>
  <si>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</si>
  <si>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</si>
  <si>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</si>
  <si>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</si>
  <si>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</si>
  <si>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</si>
  <si>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</si>
  <si>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</si>
  <si>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</si>
  <si>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</si>
  <si>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</si>
  <si>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</si>
  <si>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</si>
  <si>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</si>
  <si>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</si>
  <si>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</si>
  <si>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</si>
  <si>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</si>
  <si>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</si>
  <si>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</si>
  <si>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</si>
  <si>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</si>
  <si>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</si>
  <si>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</si>
  <si>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</si>
  <si>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</si>
  <si>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</si>
  <si>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</si>
  <si>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</si>
  <si>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</si>
  <si>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</si>
  <si>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</si>
  <si>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</si>
  <si>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</si>
  <si>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</si>
  <si>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</si>
  <si>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</si>
  <si>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</si>
  <si>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</si>
  <si>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</si>
  <si>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</si>
  <si>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</si>
  <si>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</si>
  <si>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</si>
  <si>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</si>
  <si>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</si>
  <si>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</si>
  <si>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</si>
  <si>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</si>
  <si>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</si>
  <si>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</si>
  <si>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</si>
  <si>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</si>
  <si>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</si>
  <si>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</si>
  <si>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</si>
  <si>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</si>
  <si>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</si>
  <si>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</si>
  <si>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</si>
  <si>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</si>
  <si>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</si>
  <si>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</si>
  <si>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</si>
  <si>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</si>
  <si>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</si>
  <si>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</si>
  <si>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</si>
  <si>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</si>
  <si>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</si>
  <si>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</si>
  <si>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</si>
  <si>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</si>
  <si>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</si>
  <si>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</si>
  <si>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</si>
  <si>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</si>
  <si>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</si>
  <si>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</si>
  <si>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</si>
  <si>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</si>
  <si>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</si>
  <si>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</si>
  <si>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</si>
  <si>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</si>
  <si>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</si>
  <si>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</si>
  <si>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</si>
  <si>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</si>
  <si>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</si>
  <si>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</si>
  <si>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</si>
  <si>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</si>
  <si>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</si>
  <si>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</si>
  <si>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</si>
  <si>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</si>
  <si>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</si>
  <si>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</si>
  <si>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</si>
  <si>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</si>
  <si>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</si>
  <si>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</si>
  <si>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</si>
  <si>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</si>
  <si>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</si>
  <si>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</si>
  <si>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</si>
  <si>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</si>
  <si>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</si>
  <si>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</si>
  <si>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</si>
  <si>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</si>
  <si>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</si>
  <si>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</si>
  <si>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</si>
  <si>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</si>
  <si>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</si>
  <si>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</si>
  <si>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</si>
  <si>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</si>
  <si>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</si>
  <si>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</si>
  <si>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</si>
  <si>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</si>
  <si>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</si>
  <si>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</si>
  <si>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</si>
  <si>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</si>
  <si>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</si>
  <si>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</si>
  <si>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</si>
  <si>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</si>
  <si>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</si>
  <si>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</si>
  <si>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</si>
  <si>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</si>
  <si>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</si>
  <si>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</si>
  <si>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</si>
  <si>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</si>
  <si>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</si>
  <si>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</si>
  <si>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</si>
  <si>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</si>
  <si>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</si>
  <si>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</si>
  <si>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</si>
  <si>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</si>
  <si>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</si>
  <si>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</si>
  <si>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</si>
  <si>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</si>
  <si>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</si>
  <si>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</si>
  <si>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</si>
  <si>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</si>
  <si>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</si>
  <si>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</si>
  <si>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</si>
  <si>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</si>
  <si>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</si>
  <si>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</si>
  <si>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</si>
  <si>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</si>
  <si>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</si>
  <si>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</si>
  <si>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</si>
  <si>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</si>
  <si>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</si>
  <si>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</si>
  <si>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</si>
  <si>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</si>
  <si>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</si>
  <si>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</si>
  <si>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</si>
  <si>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</si>
  <si>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</si>
  <si>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</si>
  <si>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</si>
  <si>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</si>
  <si>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</si>
  <si>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</si>
  <si>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</si>
  <si>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</si>
  <si>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</si>
  <si>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</si>
  <si>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</si>
  <si>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</si>
  <si>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</si>
  <si>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</si>
  <si>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</si>
  <si>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</si>
  <si>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</si>
  <si>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</si>
  <si>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</si>
  <si>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</si>
  <si>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</si>
  <si>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</si>
  <si>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</si>
  <si>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</si>
  <si>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</si>
  <si>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</si>
  <si>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</si>
  <si>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</si>
  <si>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</si>
  <si>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</si>
  <si>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</si>
  <si>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</si>
  <si>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</si>
  <si>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</si>
  <si>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</si>
  <si>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</si>
  <si>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</si>
  <si>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</si>
  <si>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</si>
  <si>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</si>
  <si>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</si>
  <si>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</si>
  <si>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</si>
  <si>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</si>
  <si>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</si>
  <si>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</si>
  <si>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</si>
  <si>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</si>
  <si>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</si>
  <si>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</si>
  <si>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</si>
  <si>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</si>
  <si>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</si>
  <si>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</si>
  <si>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</si>
  <si>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</si>
  <si>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</si>
  <si>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</si>
  <si>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</si>
  <si>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</si>
  <si>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</si>
  <si>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</si>
  <si>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</si>
  <si>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</si>
  <si>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</si>
  <si>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</si>
  <si>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</si>
  <si>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</si>
  <si>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</si>
  <si>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</si>
  <si>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</si>
  <si>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</si>
  <si>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</si>
  <si>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</si>
  <si>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</si>
  <si>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</si>
  <si>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</si>
  <si>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</si>
  <si>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</si>
  <si>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</si>
  <si>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</si>
  <si>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</si>
  <si>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</si>
  <si>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</si>
  <si>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</si>
  <si>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</si>
  <si>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</si>
  <si>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</si>
  <si>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</si>
  <si>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</si>
  <si>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</si>
  <si>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</si>
  <si>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</si>
  <si>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</si>
  <si>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</si>
  <si>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</si>
  <si>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</si>
  <si>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</si>
  <si>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</si>
  <si>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</si>
  <si>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</si>
  <si>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</si>
  <si>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</si>
  <si>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</si>
  <si>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</si>
  <si>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</si>
  <si>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</si>
  <si>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</si>
  <si>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</si>
  <si>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</si>
  <si>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</si>
  <si>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</si>
  <si>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</si>
  <si>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</si>
  <si>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</si>
  <si>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</si>
  <si>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</si>
  <si>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</si>
  <si>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</si>
  <si>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</si>
  <si>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</si>
  <si>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</si>
  <si>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</si>
  <si>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</si>
  <si>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</si>
  <si>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</si>
  <si>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</si>
  <si>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</si>
  <si>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</si>
  <si>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</si>
  <si>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</si>
  <si>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</si>
  <si>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</si>
  <si>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</si>
  <si>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</si>
  <si>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</si>
  <si>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</si>
  <si>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</si>
  <si>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</si>
  <si>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</si>
  <si>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</si>
  <si>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</si>
  <si>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</si>
  <si>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</si>
  <si>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</si>
  <si>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</si>
  <si>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</si>
  <si>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</si>
  <si>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</si>
  <si>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</si>
  <si>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</si>
  <si>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</si>
  <si>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</si>
  <si>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</si>
  <si>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</si>
  <si>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</si>
  <si>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</si>
  <si>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</si>
  <si>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</si>
  <si>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</si>
  <si>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</si>
  <si>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</si>
  <si>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</si>
  <si>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</si>
  <si>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</si>
  <si>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</si>
  <si>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</si>
  <si>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</si>
  <si>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</si>
  <si>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</si>
  <si>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</si>
  <si>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</si>
  <si>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</si>
  <si>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</si>
  <si>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</si>
  <si>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</si>
  <si>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</si>
  <si>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</si>
  <si>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</si>
  <si>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</si>
  <si>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</si>
  <si>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</si>
  <si>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</si>
  <si>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</si>
  <si>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</si>
  <si>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</si>
  <si>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</si>
  <si>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</si>
  <si>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</si>
  <si>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</si>
  <si>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</si>
  <si>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</si>
  <si>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</si>
  <si>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</si>
  <si>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</si>
  <si>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</si>
  <si>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</si>
  <si>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</si>
  <si>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</si>
  <si>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</si>
  <si>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</si>
  <si>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</si>
  <si>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</si>
  <si>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</si>
  <si>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</si>
  <si>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</si>
  <si>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</si>
  <si>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</si>
  <si>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</si>
  <si>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</si>
  <si>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</si>
  <si>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</si>
  <si>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</si>
  <si>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</si>
  <si>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</si>
  <si>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</si>
  <si>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</si>
  <si>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</si>
  <si>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</si>
  <si>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</si>
  <si>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</si>
  <si>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</si>
  <si>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</si>
  <si>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</si>
  <si>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</si>
  <si>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</si>
  <si>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</si>
  <si>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</si>
  <si>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</si>
  <si>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</si>
  <si>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</si>
  <si>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</si>
  <si>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</si>
  <si>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</si>
  <si>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</si>
  <si>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</si>
  <si>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</si>
  <si>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</si>
  <si>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</si>
  <si>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</si>
  <si>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</si>
  <si>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</si>
  <si>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</si>
  <si>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</si>
  <si>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</si>
  <si>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</si>
  <si>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</si>
  <si>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</si>
  <si>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</si>
  <si>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</si>
  <si>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</si>
  <si>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</si>
  <si>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</si>
  <si>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</si>
  <si>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</si>
  <si>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</si>
  <si>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</si>
  <si>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</si>
  <si>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</si>
  <si>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</si>
  <si>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</si>
  <si>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</si>
  <si>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</si>
  <si>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</si>
  <si>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</si>
  <si>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</si>
  <si>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</si>
  <si>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</si>
  <si>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</si>
  <si>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</si>
  <si>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</si>
  <si>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</si>
  <si>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</si>
  <si>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</si>
  <si>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</si>
  <si>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</si>
  <si>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</si>
  <si>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</si>
  <si>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</si>
  <si>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</si>
  <si>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</si>
  <si>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</si>
  <si>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</si>
  <si>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</si>
  <si>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</si>
  <si>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</si>
  <si>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</si>
  <si>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</si>
  <si>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</si>
  <si>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</si>
  <si>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</si>
  <si>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</si>
  <si>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</si>
  <si>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</si>
  <si>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</si>
  <si>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</si>
  <si>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</si>
  <si>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</si>
  <si>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</si>
  <si>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</si>
  <si>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</si>
  <si>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</si>
  <si>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</si>
  <si>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</si>
  <si>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</si>
  <si>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</si>
  <si>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</si>
  <si>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</si>
  <si>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</si>
  <si>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</si>
  <si>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</si>
  <si>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</si>
  <si>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</si>
  <si>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</si>
  <si>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</si>
  <si>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</si>
  <si>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</si>
  <si>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</si>
  <si>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</si>
  <si>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</si>
  <si>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</si>
  <si>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</si>
  <si>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</si>
  <si>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</si>
  <si>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</si>
  <si>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</si>
  <si>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</si>
  <si>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</si>
  <si>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</si>
  <si>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</si>
  <si>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</si>
  <si>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</si>
  <si>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</si>
  <si>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</si>
  <si>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</si>
  <si>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</si>
  <si>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</si>
  <si>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</si>
  <si>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</si>
  <si>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</si>
  <si>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</si>
  <si>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</si>
  <si>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</si>
  <si>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</si>
  <si>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</si>
  <si>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</si>
  <si>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</si>
  <si>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</si>
  <si>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</si>
  <si>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</si>
  <si>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</si>
  <si>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</si>
  <si>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</si>
  <si>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</si>
  <si>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</si>
  <si>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</si>
  <si>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</si>
  <si>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</si>
  <si>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</si>
  <si>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</si>
  <si>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</si>
  <si>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</si>
  <si>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</si>
  <si>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</si>
  <si>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</si>
  <si>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</si>
  <si>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</si>
  <si>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</si>
  <si>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</si>
  <si>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</si>
  <si>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</si>
  <si>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</si>
  <si>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</si>
  <si>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</si>
  <si>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</si>
  <si>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</si>
  <si>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</si>
  <si>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</si>
  <si>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</si>
  <si>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</si>
  <si>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</si>
  <si>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</si>
  <si>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</si>
  <si>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</si>
  <si>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</si>
  <si>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</si>
  <si>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</si>
  <si>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</si>
  <si>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</si>
  <si>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</si>
  <si>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</si>
  <si>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</si>
  <si>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</si>
  <si>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</si>
  <si>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</si>
  <si>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</si>
  <si>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</si>
  <si>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</si>
  <si>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</si>
  <si>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</si>
  <si>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</si>
  <si>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</si>
  <si>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</si>
  <si>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</si>
  <si>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</si>
  <si>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</si>
  <si>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</si>
  <si>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</si>
  <si>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</si>
  <si>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</si>
  <si>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</si>
  <si>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</si>
  <si>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</si>
  <si>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</si>
  <si>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</si>
  <si>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</si>
  <si>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</si>
  <si>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</si>
  <si>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</si>
  <si>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</si>
  <si>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</si>
  <si>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</si>
  <si>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</si>
  <si>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</si>
  <si>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</si>
  <si>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</si>
  <si>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</si>
  <si>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</si>
  <si>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</si>
  <si>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</si>
  <si>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</si>
  <si>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</si>
  <si>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</si>
  <si>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</si>
  <si>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</si>
  <si>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</si>
  <si>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</si>
  <si>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</si>
  <si>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</si>
  <si>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</si>
  <si>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</si>
  <si>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</si>
  <si>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</si>
  <si>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</si>
  <si>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</si>
  <si>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</si>
  <si>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</si>
  <si>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</si>
  <si>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</si>
  <si>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</si>
  <si>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</si>
  <si>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</si>
  <si>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</si>
  <si>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</si>
  <si>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</si>
  <si>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</si>
  <si>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</si>
  <si>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</si>
  <si>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</si>
  <si>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</si>
  <si>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</si>
  <si>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</si>
  <si>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</si>
  <si>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</si>
  <si>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</si>
  <si>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</si>
  <si>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</si>
  <si>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</si>
  <si>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</si>
  <si>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</si>
  <si>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</si>
  <si>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</si>
  <si>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</si>
  <si>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</si>
  <si>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</si>
  <si>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</si>
  <si>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</si>
  <si>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</si>
  <si>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</si>
  <si>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</si>
  <si>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</si>
  <si>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</si>
  <si>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</si>
  <si>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</si>
  <si>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</si>
  <si>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</si>
  <si>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</si>
  <si>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</si>
  <si>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</si>
  <si>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</si>
  <si>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</si>
  <si>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</si>
  <si>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</si>
  <si>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</si>
  <si>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</si>
  <si>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</si>
  <si>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</si>
  <si>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</si>
  <si>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</si>
  <si>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</si>
  <si>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</si>
  <si>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</si>
  <si>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</si>
  <si>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</si>
  <si>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</si>
  <si>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</si>
  <si>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</si>
  <si>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</si>
  <si>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</si>
  <si>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</si>
  <si>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</si>
  <si>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</si>
  <si>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</si>
  <si>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</si>
  <si>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</si>
  <si>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</si>
  <si>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</si>
  <si>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</si>
  <si>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</si>
  <si>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</si>
  <si>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</si>
  <si>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</si>
  <si>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</si>
  <si>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</si>
  <si>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</si>
  <si>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</si>
  <si>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</si>
  <si>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</si>
  <si>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</si>
  <si>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</si>
  <si>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</si>
  <si>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</si>
  <si>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</si>
  <si>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</si>
  <si>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</si>
  <si>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</si>
  <si>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</si>
  <si>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</si>
  <si>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</si>
  <si>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</si>
  <si>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</si>
  <si>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</si>
  <si>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</si>
  <si>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</si>
  <si>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</si>
  <si>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</si>
  <si>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</si>
  <si>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</si>
  <si>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</si>
  <si>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</si>
  <si>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</si>
  <si>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</si>
  <si>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</si>
  <si>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</si>
  <si>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</si>
  <si>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</si>
  <si>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</si>
  <si>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</si>
  <si>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</si>
  <si>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</si>
  <si>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</si>
  <si>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</si>
  <si>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</si>
  <si>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</si>
  <si>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</si>
  <si>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</si>
  <si>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</si>
  <si>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</si>
  <si>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</si>
  <si>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</si>
  <si>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</si>
  <si>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</si>
  <si>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</si>
  <si>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</si>
  <si>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</si>
  <si>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</si>
  <si>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</si>
  <si>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</si>
  <si>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</si>
  <si>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</si>
  <si>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</si>
  <si>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</si>
  <si>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</si>
  <si>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</si>
  <si>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</si>
  <si>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</si>
  <si>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</si>
  <si>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</si>
  <si>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</si>
  <si>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</si>
  <si>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</si>
  <si>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</si>
  <si>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</si>
  <si>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</si>
  <si>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</si>
  <si>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</si>
  <si>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</si>
  <si>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</si>
  <si>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</si>
  <si>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</si>
  <si>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</si>
  <si>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</si>
  <si>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</si>
  <si>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</si>
  <si>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</si>
  <si>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</si>
  <si>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</si>
  <si>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</si>
  <si>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</si>
  <si>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</si>
  <si>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</si>
  <si>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</si>
  <si>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</si>
  <si>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</si>
  <si>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</si>
  <si>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</si>
  <si>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</si>
  <si>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</si>
  <si>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</si>
  <si>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</si>
  <si>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</si>
  <si>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</si>
  <si>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</si>
  <si>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</si>
  <si>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</si>
  <si>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</si>
  <si>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</si>
  <si>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</si>
  <si>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</si>
  <si>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</si>
  <si>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</si>
  <si>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</si>
  <si>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</si>
  <si>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</si>
  <si>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</si>
  <si>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</si>
  <si>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</si>
  <si>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</si>
  <si>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</si>
  <si>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</si>
  <si>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</si>
  <si>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</si>
  <si>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</si>
  <si>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</si>
  <si>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</si>
  <si>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</si>
  <si>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</si>
  <si>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</si>
  <si>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</si>
  <si>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</si>
  <si>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</si>
  <si>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</si>
  <si>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</si>
  <si>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</si>
  <si>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</si>
  <si>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</si>
  <si>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</si>
  <si>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</si>
  <si>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</si>
  <si>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</si>
  <si>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</si>
  <si>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</si>
  <si>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</si>
  <si>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</si>
  <si>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</si>
  <si>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</si>
  <si>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</si>
  <si>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</si>
  <si>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</si>
  <si>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</si>
  <si>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</si>
  <si>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</si>
  <si>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</si>
  <si>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</si>
  <si>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</si>
  <si>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</si>
  <si>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</si>
  <si>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</si>
  <si>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</si>
  <si>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</si>
  <si>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</si>
  <si>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</si>
  <si>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</si>
  <si>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</si>
  <si>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</si>
  <si>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</si>
  <si>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</si>
  <si>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</si>
  <si>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</si>
  <si>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</si>
  <si>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</si>
  <si>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</si>
  <si>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</si>
  <si>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</si>
  <si>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</si>
  <si>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</si>
  <si>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</si>
  <si>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</si>
  <si>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</si>
  <si>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</si>
  <si>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</si>
  <si>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</si>
  <si>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</si>
  <si>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</si>
  <si>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</si>
  <si>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</si>
  <si>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</si>
  <si>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</si>
  <si>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</si>
  <si>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</si>
  <si>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</si>
  <si>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</si>
  <si>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</si>
  <si>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</si>
  <si>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</si>
  <si>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</si>
  <si>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</si>
  <si>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</si>
  <si>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</si>
  <si>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</si>
  <si>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</si>
  <si>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</si>
  <si>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</si>
  <si>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</si>
  <si>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</si>
  <si>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</si>
  <si>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</si>
  <si>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</si>
  <si>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</si>
  <si>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</si>
  <si>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</si>
  <si>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</si>
  <si>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</si>
  <si>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</si>
  <si>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</si>
  <si>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</si>
  <si>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</si>
  <si>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</si>
  <si>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</si>
  <si>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</si>
  <si>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</si>
  <si>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</si>
  <si>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</si>
  <si>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</si>
  <si>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</si>
  <si>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</si>
  <si>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</si>
  <si>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</si>
  <si>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</si>
  <si>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</si>
  <si>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</si>
  <si>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</si>
  <si>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</si>
  <si>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</si>
  <si>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</si>
  <si>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</si>
  <si>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</si>
  <si>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</si>
  <si>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</si>
  <si>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</si>
  <si>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</si>
  <si>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</si>
  <si>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</si>
  <si>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</si>
  <si>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</si>
  <si>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</si>
  <si>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</si>
  <si>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</si>
  <si>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</si>
  <si>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</si>
  <si>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</si>
  <si>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</si>
  <si>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</si>
  <si>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</si>
  <si>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</si>
  <si>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</si>
  <si>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</si>
  <si>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</si>
  <si>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</si>
  <si>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</si>
  <si>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</si>
  <si>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</si>
  <si>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</si>
  <si>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</si>
  <si>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</si>
  <si>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</si>
  <si>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</si>
  <si>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</si>
  <si>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</si>
  <si>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</si>
  <si>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</si>
  <si>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</si>
  <si>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</si>
  <si>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</si>
  <si>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</si>
  <si>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</si>
  <si>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</si>
  <si>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</si>
  <si>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</si>
  <si>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</si>
  <si>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</si>
  <si>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</si>
  <si>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</si>
  <si>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</si>
  <si>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</si>
  <si>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</si>
  <si>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</si>
  <si>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</si>
  <si>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</si>
  <si>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</si>
  <si>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</si>
  <si>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</si>
  <si>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</si>
  <si>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</si>
  <si>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</si>
  <si>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</si>
  <si>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</si>
  <si>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</si>
  <si>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</si>
  <si>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</si>
  <si>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</si>
  <si>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</si>
  <si>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</si>
  <si>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</si>
  <si>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</si>
  <si>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</si>
  <si>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</si>
  <si>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</si>
  <si>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</si>
  <si>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</si>
  <si>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</si>
  <si>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</si>
  <si>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</si>
  <si>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</si>
  <si>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</si>
  <si>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</si>
  <si>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</si>
  <si>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</si>
  <si>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</si>
  <si>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</si>
  <si>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</si>
  <si>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</si>
  <si>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</si>
  <si>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</si>
  <si>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</si>
  <si>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</si>
  <si>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</si>
  <si>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</si>
  <si>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</si>
  <si>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</si>
  <si>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</si>
  <si>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</si>
  <si>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</si>
  <si>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</si>
  <si>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</si>
  <si>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</si>
  <si>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</si>
  <si>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</si>
  <si>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</si>
  <si>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</si>
  <si>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</si>
  <si>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</si>
  <si>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</si>
  <si>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</si>
  <si>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</si>
  <si>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</si>
  <si>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</si>
  <si>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</si>
  <si>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</si>
  <si>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</si>
  <si>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</si>
  <si>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</si>
  <si>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</si>
  <si>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</si>
  <si>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</si>
  <si>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</si>
  <si>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</si>
  <si>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</si>
  <si>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</si>
  <si>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</si>
  <si>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</si>
  <si>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</si>
  <si>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</si>
  <si>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</si>
  <si>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</si>
  <si>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</si>
  <si>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</si>
  <si>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</si>
  <si>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</si>
  <si>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</si>
  <si>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</si>
  <si>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</si>
  <si>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</si>
  <si>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</si>
  <si>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</si>
  <si>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</si>
  <si>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</si>
  <si>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</si>
  <si>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</si>
  <si>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</si>
  <si>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</si>
  <si>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</si>
  <si>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</si>
  <si>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</si>
  <si>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</si>
  <si>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</si>
  <si>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</si>
  <si>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</si>
  <si>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</si>
  <si>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</si>
  <si>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</si>
  <si>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</si>
  <si>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</si>
  <si>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</si>
  <si>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</si>
  <si>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</si>
  <si>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</si>
  <si>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</si>
  <si>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</si>
  <si>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</si>
  <si>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</si>
  <si>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</si>
  <si>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</si>
  <si>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</si>
  <si>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</si>
  <si>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</si>
  <si>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</si>
  <si>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</si>
  <si>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</si>
  <si>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</si>
  <si>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</si>
  <si>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</si>
  <si>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</si>
  <si>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</si>
  <si>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</si>
  <si>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</si>
  <si>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</si>
  <si>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</si>
  <si>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</si>
  <si>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</si>
  <si>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</si>
  <si>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</si>
  <si>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</si>
  <si>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</si>
  <si>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</si>
  <si>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</si>
  <si>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</si>
  <si>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</si>
  <si>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</si>
  <si>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</si>
  <si>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</si>
  <si>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</si>
  <si>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</si>
  <si>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</si>
  <si>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</si>
  <si>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</si>
  <si>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</si>
  <si>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</si>
  <si>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</si>
  <si>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</si>
  <si>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</si>
  <si>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</si>
  <si>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</si>
  <si>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</si>
  <si>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</si>
  <si>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</si>
  <si>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</si>
  <si>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</si>
  <si>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</si>
  <si>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</si>
  <si>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</si>
  <si>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</si>
  <si>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</si>
  <si>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</si>
  <si>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</si>
  <si>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</si>
  <si>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</si>
  <si>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</si>
  <si>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</si>
  <si>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</si>
  <si>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</si>
  <si>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</si>
  <si>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</si>
  <si>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</si>
  <si>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</si>
  <si>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</si>
  <si>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</si>
  <si>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</si>
  <si>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</si>
  <si>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</si>
  <si>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</si>
  <si>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</si>
  <si>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</si>
  <si>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</si>
  <si>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</si>
  <si>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</si>
  <si>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</si>
  <si>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</si>
  <si>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</si>
  <si>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</si>
  <si>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</si>
  <si>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</si>
  <si>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</si>
  <si>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</si>
  <si>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</si>
  <si>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</si>
  <si>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</si>
  <si>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</si>
  <si>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</si>
  <si>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</si>
  <si>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</si>
  <si>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</si>
  <si>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</si>
  <si>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</si>
  <si>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</si>
  <si>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</si>
  <si>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</si>
  <si>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</si>
  <si>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</si>
  <si>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</si>
  <si>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</si>
  <si>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</si>
  <si>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</si>
  <si>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</si>
  <si>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</si>
  <si>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</si>
  <si>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</si>
  <si>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</si>
  <si>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</si>
  <si>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</si>
  <si>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</si>
  <si>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</si>
  <si>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</si>
  <si>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</si>
  <si>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</si>
  <si>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</si>
  <si>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</si>
  <si>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</si>
  <si>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</si>
  <si>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</si>
  <si>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</si>
  <si>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</si>
  <si>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</si>
  <si>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</si>
  <si>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</si>
  <si>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</si>
  <si>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</si>
  <si>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</si>
  <si>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</si>
  <si>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</si>
  <si>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</si>
  <si>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</si>
  <si>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</si>
  <si>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</si>
  <si>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</si>
  <si>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</si>
  <si>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</si>
  <si>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</si>
  <si>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</si>
  <si>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</si>
  <si>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</si>
  <si>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</si>
  <si>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</si>
  <si>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</si>
  <si>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</si>
  <si>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</si>
  <si>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</si>
  <si>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</si>
  <si>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</si>
  <si>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</si>
  <si>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</si>
  <si>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</si>
  <si>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</si>
  <si>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</si>
  <si>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</si>
  <si>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</si>
  <si>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</si>
  <si>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</si>
  <si>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</si>
  <si>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</si>
  <si>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</si>
  <si>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</si>
  <si>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</si>
  <si>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</si>
  <si>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</si>
  <si>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</si>
  <si>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</si>
  <si>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</si>
  <si>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</si>
  <si>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</si>
  <si>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</si>
  <si>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</si>
  <si>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</si>
  <si>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</si>
  <si>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</si>
  <si>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</si>
  <si>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</si>
  <si>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</si>
  <si>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</si>
  <si>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</si>
  <si>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</si>
  <si>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</si>
  <si>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</si>
  <si>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</si>
  <si>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</si>
  <si>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</si>
  <si>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</si>
  <si>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</si>
  <si>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</si>
  <si>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</si>
  <si>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</si>
  <si>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</si>
  <si>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</si>
  <si>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</si>
  <si>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</si>
  <si>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</si>
  <si>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</si>
  <si>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</si>
  <si>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</si>
  <si>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</si>
  <si>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</si>
  <si>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</si>
  <si>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</si>
  <si>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</si>
  <si>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</si>
  <si>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</si>
  <si>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</si>
  <si>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</si>
  <si>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</si>
  <si>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</si>
  <si>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</si>
  <si>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</si>
  <si>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</si>
  <si>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</si>
  <si>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</si>
  <si>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</si>
  <si>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</si>
  <si>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</si>
  <si>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</si>
  <si>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</si>
  <si>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</si>
  <si>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</si>
  <si>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</si>
  <si>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</si>
  <si>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</si>
  <si>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</si>
  <si>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</si>
  <si>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</si>
  <si>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</si>
  <si>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</si>
  <si>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</si>
  <si>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</si>
  <si>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</si>
  <si>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</si>
  <si>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</si>
  <si>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</si>
  <si>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</si>
  <si>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</si>
  <si>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</si>
  <si>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</si>
  <si>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</si>
  <si>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</si>
  <si>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</si>
  <si>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</si>
  <si>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</si>
  <si>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</si>
  <si>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</si>
  <si>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</si>
  <si>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</si>
  <si>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</si>
  <si>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</si>
  <si>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</si>
  <si>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</si>
  <si>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</si>
  <si>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</si>
  <si>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</si>
  <si>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</si>
  <si>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</si>
  <si>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</si>
  <si>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</si>
  <si>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</si>
  <si>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</si>
  <si>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</si>
  <si>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</si>
  <si>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</si>
  <si>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</si>
  <si>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</si>
  <si>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</si>
  <si>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</si>
  <si>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</si>
  <si>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</si>
  <si>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</si>
  <si>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</si>
  <si>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</si>
  <si>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</si>
  <si>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</si>
  <si>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</si>
  <si>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</si>
  <si>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</si>
  <si>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</si>
  <si>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</si>
  <si>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</si>
  <si>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</si>
  <si>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</si>
  <si>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</si>
  <si>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</si>
  <si>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</si>
  <si>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</si>
  <si>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</si>
  <si>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</si>
  <si>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</si>
  <si>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</si>
  <si>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</si>
  <si>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</si>
  <si>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</si>
  <si>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</si>
  <si>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</si>
  <si>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</si>
  <si>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</si>
  <si>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</si>
  <si>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</si>
  <si>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</si>
  <si>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</si>
  <si>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</si>
  <si>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</si>
  <si>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</si>
  <si>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</si>
  <si>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</si>
  <si>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</si>
  <si>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</si>
  <si>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</si>
  <si>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</si>
  <si>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</si>
  <si>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</si>
  <si>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</si>
  <si>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</si>
  <si>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</si>
  <si>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</si>
  <si>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</si>
  <si>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</si>
  <si>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</si>
  <si>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</si>
  <si>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</si>
  <si>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</si>
  <si>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</si>
  <si>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</si>
  <si>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</si>
  <si>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</si>
  <si>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</si>
  <si>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</si>
  <si>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</si>
  <si>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</si>
  <si>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</si>
  <si>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</si>
  <si>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</si>
  <si>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</si>
  <si>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</si>
  <si>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</si>
  <si>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</si>
  <si>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</si>
  <si>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</si>
  <si>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</si>
  <si>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</si>
  <si>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</si>
  <si>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</si>
  <si>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</si>
  <si>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</si>
  <si>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</si>
  <si>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</si>
  <si>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</si>
  <si>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</si>
  <si>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</si>
  <si>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</si>
  <si>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</si>
  <si>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</si>
  <si>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</si>
  <si>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</si>
  <si>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</si>
  <si>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</si>
  <si>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</si>
  <si>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</si>
  <si>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</si>
  <si>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</si>
  <si>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</si>
  <si>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</si>
  <si>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</si>
  <si>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</si>
  <si>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</si>
  <si>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</si>
  <si>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</si>
  <si>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</si>
  <si>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</si>
  <si>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</si>
  <si>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</si>
  <si>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</si>
  <si>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</si>
  <si>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</si>
  <si>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</si>
  <si>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</si>
  <si>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</si>
  <si>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</si>
  <si>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</si>
  <si>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</si>
  <si>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</si>
  <si>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</si>
  <si>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</si>
  <si>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</si>
  <si>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</si>
  <si>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</si>
  <si>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</si>
  <si>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</si>
  <si>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</si>
  <si>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</si>
  <si>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</si>
  <si>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</si>
  <si>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</si>
  <si>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</si>
  <si>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</si>
  <si>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</si>
  <si>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</si>
  <si>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</si>
  <si>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</si>
  <si>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</si>
  <si>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</si>
  <si>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</si>
  <si>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</si>
  <si>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</si>
  <si>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</si>
  <si>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</si>
  <si>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</si>
  <si>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</si>
  <si>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</si>
  <si>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</si>
  <si>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</si>
  <si>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</si>
  <si>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</si>
  <si>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</si>
  <si>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</si>
  <si>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</si>
  <si>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</si>
  <si>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</si>
  <si>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</si>
  <si>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</si>
  <si>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</si>
  <si>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</si>
  <si>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</si>
  <si>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</si>
  <si>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</si>
  <si>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</si>
  <si>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</si>
  <si>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</si>
  <si>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</si>
  <si>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</si>
  <si>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</si>
  <si>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</si>
  <si>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</si>
  <si>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</si>
  <si>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</si>
  <si>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</si>
  <si>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</si>
  <si>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</si>
  <si>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</si>
  <si>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</si>
  <si>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</si>
  <si>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</si>
  <si>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</si>
  <si>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</si>
  <si>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</si>
  <si>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</si>
  <si>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</si>
  <si>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</si>
  <si>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</si>
  <si>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</si>
  <si>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</si>
  <si>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</si>
  <si>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</si>
  <si>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</si>
  <si>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</si>
  <si>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</si>
  <si>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</si>
  <si>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</si>
  <si>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</si>
  <si>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</si>
  <si>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</si>
  <si>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</si>
  <si>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</si>
  <si>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</si>
  <si>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</si>
  <si>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</si>
  <si>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</si>
  <si>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</si>
  <si>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</si>
  <si>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</si>
  <si>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</si>
  <si>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</si>
  <si>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</si>
  <si>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</si>
  <si>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</si>
  <si>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</si>
  <si>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</si>
  <si>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</si>
  <si>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</si>
  <si>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</si>
  <si>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</si>
  <si>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</si>
  <si>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</si>
  <si>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</si>
  <si>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</si>
  <si>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</si>
  <si>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</si>
  <si>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</si>
  <si>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</si>
  <si>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</si>
  <si>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</si>
  <si>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</si>
  <si>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</si>
  <si>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</si>
  <si>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</si>
  <si>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</si>
  <si>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</si>
  <si>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</si>
  <si>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</si>
  <si>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</si>
  <si>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</si>
  <si>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</si>
  <si>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</si>
  <si>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</si>
  <si>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</si>
  <si>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</si>
  <si>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</si>
  <si>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</si>
  <si>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</si>
  <si>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</si>
  <si>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</si>
  <si>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</si>
  <si>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</si>
  <si>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</si>
  <si>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</si>
  <si>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</si>
  <si>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</si>
  <si>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</si>
  <si>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</si>
  <si>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</si>
  <si>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</si>
  <si>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</si>
  <si>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</si>
  <si>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</si>
  <si>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</si>
  <si>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</si>
  <si>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</si>
  <si>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</si>
  <si>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</si>
  <si>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</si>
  <si>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</si>
  <si>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</si>
  <si>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</si>
  <si>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</si>
  <si>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</si>
  <si>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</si>
  <si>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</si>
  <si>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</si>
  <si>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</si>
  <si>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</si>
  <si>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</si>
  <si>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</si>
  <si>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</si>
  <si>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</si>
  <si>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</si>
  <si>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</si>
  <si>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</si>
  <si>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</si>
  <si>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</si>
  <si>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</si>
  <si>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</si>
  <si>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</si>
  <si>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</si>
  <si>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</si>
  <si>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</si>
  <si>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</si>
  <si>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</si>
  <si>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</si>
  <si>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</si>
  <si>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</si>
  <si>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</si>
  <si>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</si>
  <si>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</si>
  <si>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</si>
  <si>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</si>
  <si>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</si>
  <si>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</si>
  <si>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</si>
  <si>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</si>
  <si>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</si>
  <si>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</si>
  <si>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</si>
  <si>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</si>
  <si>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</si>
  <si>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</si>
  <si>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</si>
  <si>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</si>
  <si>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</si>
  <si>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</si>
  <si>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</si>
  <si>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</si>
  <si>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</si>
  <si>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</si>
  <si>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</si>
  <si>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</si>
  <si>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</si>
  <si>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</si>
  <si>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</si>
  <si>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</si>
  <si>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</si>
  <si>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</si>
  <si>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</si>
  <si>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</si>
  <si>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</si>
  <si>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</si>
  <si>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</si>
  <si>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</si>
  <si>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</si>
  <si>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</si>
  <si>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</si>
  <si>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</si>
  <si>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</si>
  <si>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</si>
  <si>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</si>
  <si>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</si>
  <si>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</si>
  <si>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</si>
  <si>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</si>
  <si>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</si>
  <si>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</si>
  <si>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</si>
  <si>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</si>
  <si>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</si>
  <si>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</si>
  <si>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</si>
  <si>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</si>
  <si>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</si>
  <si>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</si>
  <si>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</si>
  <si>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</si>
  <si>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</si>
  <si>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</si>
  <si>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</si>
  <si>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</si>
  <si>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</si>
  <si>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</si>
  <si>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</si>
  <si>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</si>
  <si>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</si>
  <si>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</si>
  <si>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</si>
  <si>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</si>
  <si>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</si>
  <si>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</si>
  <si>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</si>
  <si>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</si>
  <si>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</si>
  <si>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</si>
  <si>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</si>
  <si>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</si>
  <si>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</si>
  <si>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</si>
  <si>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</si>
  <si>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</si>
  <si>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</si>
  <si>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</si>
  <si>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</si>
  <si>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</si>
  <si>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</si>
  <si>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</si>
  <si>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</si>
  <si>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</si>
  <si>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</si>
  <si>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</si>
  <si>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</si>
  <si>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</si>
  <si>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</si>
  <si>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</si>
  <si>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</si>
  <si>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</si>
  <si>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</si>
  <si>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</si>
  <si>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</si>
  <si>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</si>
  <si>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</si>
  <si>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</si>
  <si>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</si>
  <si>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</si>
  <si>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</si>
  <si>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</si>
  <si>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</si>
  <si>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</si>
  <si>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</si>
  <si>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</si>
  <si>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</si>
  <si>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</si>
  <si>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</si>
  <si>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</si>
  <si>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</si>
  <si>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</si>
  <si>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</si>
  <si>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</si>
  <si>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</si>
  <si>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</si>
  <si>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</si>
  <si>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</si>
  <si>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</si>
  <si>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</si>
  <si>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</si>
  <si>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</si>
  <si>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</si>
  <si>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</si>
  <si>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</si>
  <si>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</si>
  <si>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</si>
  <si>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</si>
  <si>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</si>
  <si>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</si>
  <si>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</si>
  <si>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</si>
  <si>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</si>
  <si>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</si>
  <si>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</si>
  <si>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</si>
  <si>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</si>
  <si>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</si>
  <si>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</si>
  <si>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</si>
  <si>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</si>
  <si>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</si>
  <si>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</si>
  <si>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</si>
  <si>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</si>
  <si>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</si>
  <si>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</si>
  <si>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</si>
  <si>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</si>
  <si>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</si>
  <si>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</si>
  <si>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</si>
  <si>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</si>
  <si>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</si>
  <si>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</si>
  <si>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</si>
  <si>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</si>
  <si>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</si>
  <si>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</si>
  <si>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</si>
  <si>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</si>
  <si>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</si>
  <si>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</si>
  <si>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</si>
  <si>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</si>
  <si>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</si>
  <si>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</si>
  <si>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</si>
  <si>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</si>
  <si>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</si>
  <si>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</si>
  <si>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</si>
  <si>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</si>
  <si>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</si>
  <si>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</si>
  <si>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</si>
  <si>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</si>
  <si>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</si>
  <si>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</si>
  <si>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</si>
  <si>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</si>
  <si>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</si>
  <si>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</si>
  <si>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</si>
  <si>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</si>
  <si>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</si>
  <si>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</si>
  <si>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</si>
  <si>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</si>
  <si>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</si>
  <si>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</si>
  <si>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</si>
  <si>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</si>
  <si>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</si>
  <si>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</si>
  <si>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</si>
  <si>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</si>
  <si>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</si>
  <si>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</si>
  <si>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</si>
  <si>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</si>
  <si>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</si>
  <si>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</si>
  <si>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</si>
  <si>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</si>
  <si>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</si>
  <si>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</si>
  <si>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</si>
  <si>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</si>
  <si>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</si>
  <si>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</si>
  <si>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</si>
  <si>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</si>
  <si>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</si>
  <si>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</si>
  <si>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</si>
  <si>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</si>
  <si>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</si>
  <si>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</si>
  <si>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</si>
  <si>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</si>
  <si>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</si>
  <si>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</si>
  <si>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</si>
  <si>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</si>
  <si>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</si>
  <si>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</si>
  <si>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</si>
  <si>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</si>
  <si>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</si>
  <si>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</si>
  <si>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</si>
  <si>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</si>
  <si>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</si>
  <si>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</si>
  <si>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</si>
  <si>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</si>
  <si>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</si>
  <si>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</si>
  <si>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</si>
  <si>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</si>
  <si>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</si>
  <si>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</si>
  <si>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</si>
  <si>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</si>
  <si>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</si>
  <si>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</si>
  <si>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</si>
  <si>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</si>
  <si>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</si>
  <si>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</si>
  <si>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</si>
  <si>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</si>
  <si>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</si>
  <si>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</si>
  <si>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</si>
  <si>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</si>
  <si>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</si>
  <si>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</si>
  <si>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</si>
  <si>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</si>
  <si>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</si>
  <si>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</si>
  <si>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</si>
  <si>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</si>
  <si>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</si>
  <si>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</si>
  <si>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</si>
  <si>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</si>
  <si>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</si>
  <si>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</si>
  <si>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</si>
  <si>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</si>
  <si>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</si>
  <si>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</si>
  <si>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</si>
  <si>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</si>
  <si>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</si>
  <si>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</si>
  <si>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</si>
  <si>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</si>
  <si>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</si>
  <si>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</si>
  <si>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</si>
  <si>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</si>
  <si>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</si>
  <si>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</si>
  <si>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</si>
  <si>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</si>
  <si>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</si>
  <si>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</si>
  <si>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</si>
  <si>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</si>
  <si>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</si>
  <si>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</si>
  <si>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</si>
  <si>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</si>
  <si>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</si>
  <si>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</si>
  <si>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</si>
  <si>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</si>
  <si>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</si>
  <si>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</si>
  <si>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</si>
  <si>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</si>
  <si>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</si>
  <si>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</si>
  <si>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</si>
  <si>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</si>
  <si>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</si>
  <si>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</si>
  <si>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</si>
  <si>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</si>
  <si>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</si>
  <si>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</si>
  <si>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</si>
  <si>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</si>
  <si>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</si>
  <si>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</si>
  <si>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</si>
  <si>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</si>
  <si>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</si>
  <si>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</si>
  <si>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</si>
  <si>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</si>
  <si>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</si>
  <si>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</si>
  <si>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</si>
  <si>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</si>
  <si>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</si>
  <si>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</si>
  <si>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</si>
  <si>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</si>
  <si>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</si>
  <si>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</si>
  <si>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</si>
  <si>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</si>
  <si>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</si>
  <si>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</si>
  <si>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</si>
  <si>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</si>
  <si>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</si>
  <si>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</si>
  <si>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</si>
  <si>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</si>
  <si>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</si>
  <si>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</si>
  <si>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</si>
  <si>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</si>
  <si>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</si>
  <si>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</si>
  <si>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</si>
  <si>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</si>
  <si>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</si>
  <si>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</si>
  <si>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</si>
  <si>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</si>
  <si>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</si>
  <si>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</si>
  <si>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</si>
  <si>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</si>
  <si>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</si>
  <si>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</si>
  <si>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</si>
  <si>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</si>
  <si>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</si>
  <si>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</si>
  <si>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</si>
  <si>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</si>
  <si>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</si>
  <si>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</si>
  <si>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</si>
  <si>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</si>
  <si>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</si>
  <si>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</si>
  <si>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</si>
  <si>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</si>
  <si>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</si>
  <si>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</si>
  <si>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</si>
  <si>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</si>
  <si>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</si>
  <si>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</si>
  <si>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</si>
  <si>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</si>
  <si>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</si>
  <si>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</si>
  <si>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</si>
  <si>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</si>
  <si>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</si>
  <si>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</si>
  <si>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</si>
  <si>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</si>
  <si>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</si>
  <si>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</si>
  <si>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</si>
  <si>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</si>
  <si>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</si>
  <si>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</si>
  <si>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</si>
  <si>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</si>
  <si>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</si>
  <si>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</si>
  <si>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</si>
  <si>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</si>
  <si>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</si>
  <si>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</si>
  <si>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</si>
  <si>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</si>
  <si>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</si>
  <si>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</si>
  <si>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</si>
  <si>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</si>
  <si>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</si>
  <si>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</si>
  <si>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</si>
  <si>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</si>
  <si>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</si>
  <si>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</si>
  <si>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</si>
  <si>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</si>
  <si>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</si>
  <si>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</si>
  <si>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</si>
  <si>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</si>
  <si>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</si>
  <si>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</si>
  <si>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</si>
  <si>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</si>
  <si>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</si>
  <si>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</si>
  <si>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</si>
  <si>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</si>
  <si>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</si>
  <si>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</si>
  <si>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</si>
  <si>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</si>
  <si>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</si>
  <si>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</si>
  <si>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</si>
  <si>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</si>
  <si>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</si>
  <si>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</si>
  <si>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</si>
  <si>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</si>
  <si>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</si>
  <si>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</si>
  <si>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</si>
  <si>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</si>
  <si>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</si>
  <si>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</si>
  <si>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</si>
  <si>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</si>
  <si>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</si>
  <si>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</si>
  <si>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</si>
  <si>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</si>
  <si>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</si>
  <si>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</si>
  <si>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</si>
  <si>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</si>
  <si>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</si>
  <si>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</si>
  <si>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</si>
  <si>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</si>
  <si>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</si>
  <si>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</si>
  <si>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</si>
  <si>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</si>
  <si>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</si>
  <si>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</si>
  <si>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</si>
  <si>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</si>
  <si>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</si>
  <si>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</si>
  <si>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</si>
  <si>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</si>
  <si>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</si>
  <si>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</si>
  <si>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</si>
  <si>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</si>
  <si>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</si>
  <si>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</si>
  <si>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</si>
  <si>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</si>
  <si>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</si>
  <si>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</si>
  <si>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</si>
  <si>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</si>
  <si>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</si>
  <si>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</si>
  <si>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</si>
  <si>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</si>
  <si>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</si>
  <si>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</si>
  <si>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</si>
  <si>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</si>
  <si>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</si>
  <si>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</si>
  <si>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</si>
  <si>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</si>
  <si>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</si>
  <si>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</si>
  <si>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</si>
  <si>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</si>
  <si>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</si>
  <si>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</si>
  <si>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</si>
  <si>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</si>
  <si>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</si>
  <si>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</si>
  <si>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</si>
  <si>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</si>
  <si>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</si>
  <si>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</si>
  <si>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</si>
  <si>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</si>
  <si>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</si>
  <si>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</si>
  <si>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</si>
  <si>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</si>
  <si>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</si>
  <si>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</si>
  <si>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</si>
  <si>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</si>
  <si>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</si>
  <si>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</si>
  <si>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</si>
  <si>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</si>
  <si>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</si>
  <si>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</si>
  <si>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</si>
  <si>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</si>
  <si>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</si>
  <si>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</si>
  <si>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</si>
  <si>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</si>
  <si>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</si>
  <si>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</si>
  <si>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</si>
  <si>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</si>
  <si>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</si>
  <si>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</si>
  <si>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</si>
  <si>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</si>
  <si>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</si>
  <si>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</si>
  <si>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</si>
  <si>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</si>
  <si>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</si>
  <si>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</si>
  <si>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</si>
  <si>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</si>
  <si>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</si>
  <si>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</si>
  <si>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</si>
  <si>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</si>
  <si>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</si>
  <si>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</si>
  <si>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</si>
  <si>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</si>
  <si>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</si>
  <si>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</si>
  <si>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</si>
  <si>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</si>
  <si>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</si>
  <si>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</si>
  <si>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</si>
  <si>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</si>
  <si>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</si>
  <si>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</si>
  <si>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</si>
  <si>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</si>
  <si>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</si>
  <si>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</si>
  <si>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</si>
  <si>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</si>
  <si>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</si>
  <si>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</si>
  <si>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</si>
  <si>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</si>
  <si>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</si>
  <si>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</si>
  <si>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</si>
  <si>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</si>
  <si>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</si>
  <si>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</si>
  <si>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</si>
  <si>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</si>
  <si>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</si>
  <si>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</si>
  <si>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</si>
  <si>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</si>
  <si>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</si>
  <si>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</si>
  <si>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</si>
  <si>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</si>
  <si>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</si>
  <si>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</si>
  <si>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</si>
  <si>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</si>
  <si>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</si>
  <si>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</si>
  <si>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</si>
  <si>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</si>
  <si>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</si>
  <si>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</si>
  <si>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</si>
  <si>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</si>
  <si>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</si>
  <si>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</si>
  <si>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</si>
  <si>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</si>
  <si>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</si>
  <si>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</si>
  <si>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</si>
  <si>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</si>
  <si>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</si>
  <si>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</si>
  <si>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</si>
  <si>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</si>
  <si>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</si>
  <si>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</si>
  <si>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</si>
  <si>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</si>
  <si>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</si>
  <si>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</si>
  <si>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</si>
  <si>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</si>
  <si>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</si>
  <si>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</si>
  <si>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</si>
  <si>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</si>
  <si>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</si>
  <si>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</si>
  <si>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</si>
  <si>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</si>
  <si>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</si>
  <si>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</si>
  <si>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</si>
  <si>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</si>
  <si>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</si>
  <si>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</si>
  <si>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</si>
  <si>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</si>
  <si>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</si>
  <si>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</si>
  <si>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</si>
  <si>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</si>
  <si>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</si>
  <si>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</si>
  <si>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</si>
  <si>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</si>
  <si>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</si>
  <si>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</si>
  <si>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</si>
  <si>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</si>
  <si>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</si>
  <si>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</si>
  <si>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</si>
  <si>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</si>
  <si>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</si>
  <si>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</si>
  <si>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</si>
  <si>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</si>
  <si>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</si>
  <si>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</si>
  <si>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</si>
  <si>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</si>
  <si>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</si>
  <si>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</si>
  <si>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</si>
  <si>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</si>
  <si>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</si>
  <si>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</si>
  <si>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</si>
  <si>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</si>
  <si>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</si>
  <si>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</si>
  <si>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</si>
  <si>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</si>
  <si>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</si>
  <si>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</si>
  <si>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</si>
  <si>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</si>
  <si>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</si>
  <si>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</si>
  <si>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</si>
  <si>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</si>
  <si>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</si>
  <si>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</si>
  <si>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</si>
  <si>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</si>
  <si>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</si>
  <si>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</si>
  <si>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</si>
  <si>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</si>
  <si>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</si>
  <si>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</si>
  <si>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</si>
  <si>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</si>
  <si>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</si>
  <si>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</si>
  <si>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</si>
  <si>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</si>
  <si>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</si>
  <si>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</si>
  <si>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</si>
  <si>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</si>
  <si>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</si>
  <si>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</si>
  <si>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</si>
  <si>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</si>
  <si>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</si>
  <si>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</si>
  <si>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</si>
  <si>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</si>
  <si>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</si>
  <si>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</si>
  <si>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</si>
  <si>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</si>
  <si>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</si>
  <si>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</si>
  <si>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</si>
  <si>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</si>
  <si>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</si>
  <si>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</si>
  <si>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</si>
  <si>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</si>
  <si>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</si>
  <si>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</si>
  <si>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</si>
  <si>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</si>
  <si>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</si>
  <si>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</si>
  <si>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</si>
  <si>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</si>
  <si>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</si>
  <si>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</si>
  <si>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</si>
  <si>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</si>
  <si>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</si>
  <si>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</si>
  <si>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</si>
  <si>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</si>
  <si>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</si>
  <si>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</si>
  <si>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</si>
  <si>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</si>
  <si>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</si>
  <si>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</si>
  <si>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</si>
  <si>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</si>
  <si>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</si>
  <si>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</si>
  <si>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</si>
  <si>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</si>
  <si>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</si>
  <si>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</si>
  <si>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</si>
  <si>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</si>
  <si>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</si>
  <si>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</si>
  <si>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</si>
  <si>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</si>
  <si>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</si>
  <si>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</si>
  <si>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</si>
  <si>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</si>
  <si>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</si>
  <si>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</si>
  <si>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</si>
  <si>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</si>
  <si>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</si>
  <si>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</si>
  <si>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</si>
  <si>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</si>
  <si>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</si>
  <si>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</si>
  <si>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</si>
  <si>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</si>
  <si>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</si>
  <si>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</si>
  <si>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</si>
  <si>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</si>
  <si>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</si>
  <si>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</si>
  <si>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</si>
  <si>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</si>
  <si>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</si>
  <si>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</si>
  <si>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</si>
  <si>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</si>
  <si>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</si>
  <si>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</si>
  <si>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</si>
  <si>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</si>
  <si>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</si>
  <si>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</si>
  <si>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</si>
  <si>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</si>
  <si>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</si>
  <si>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</si>
  <si>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</si>
  <si>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</si>
  <si>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</si>
  <si>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</si>
  <si>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</si>
  <si>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</si>
  <si>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</si>
  <si>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</si>
  <si>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</si>
  <si>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</si>
  <si>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</si>
  <si>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</si>
  <si>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</si>
  <si>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</si>
  <si>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</si>
  <si>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</si>
  <si>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</si>
  <si>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</si>
  <si>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</si>
  <si>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</si>
  <si>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</si>
  <si>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</si>
  <si>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</si>
  <si>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</si>
  <si>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</si>
  <si>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</si>
  <si>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</si>
  <si>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</si>
  <si>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</si>
  <si>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</si>
  <si>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</si>
  <si>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</si>
  <si>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</si>
  <si>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</si>
  <si>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</si>
  <si>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</si>
  <si>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</si>
  <si>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</si>
  <si>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</si>
  <si>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</si>
  <si>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</si>
  <si>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</si>
  <si>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</si>
  <si>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</si>
  <si>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</si>
  <si>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</si>
  <si>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</si>
  <si>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</si>
  <si>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</si>
  <si>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</si>
  <si>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</si>
  <si>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</si>
  <si>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</si>
  <si>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</si>
  <si>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</si>
  <si>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</si>
  <si>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</si>
  <si>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</si>
  <si>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</si>
  <si>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</si>
  <si>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</si>
  <si>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</si>
  <si>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</si>
  <si>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</si>
  <si>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</si>
  <si>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</si>
  <si>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</si>
  <si>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</si>
  <si>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</si>
  <si>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</si>
  <si>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</si>
  <si>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</si>
  <si>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</si>
  <si>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</si>
  <si>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</si>
  <si>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</si>
  <si>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</si>
  <si>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</si>
  <si>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</si>
  <si>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</si>
  <si>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</si>
  <si>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</si>
  <si>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</si>
  <si>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</si>
  <si>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</si>
  <si>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</si>
  <si>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</si>
  <si>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</si>
  <si>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</si>
  <si>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</si>
  <si>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</si>
  <si>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</si>
  <si>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</si>
  <si>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</si>
  <si>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</si>
  <si>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</si>
  <si>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</si>
  <si>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</si>
  <si>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</si>
  <si>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</si>
  <si>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</si>
  <si>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</si>
  <si>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</si>
  <si>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</si>
  <si>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</si>
  <si>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</si>
  <si>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</si>
  <si>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</si>
  <si>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</si>
  <si>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</si>
  <si>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</si>
  <si>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</si>
  <si>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</si>
  <si>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</si>
  <si>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</si>
  <si>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</si>
  <si>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</si>
  <si>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</si>
  <si>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</si>
  <si>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</si>
  <si>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</si>
  <si>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</si>
  <si>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</si>
  <si>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</si>
  <si>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</si>
  <si>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</si>
  <si>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</si>
  <si>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</si>
  <si>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</si>
  <si>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</si>
  <si>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</si>
  <si>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</si>
  <si>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</si>
  <si>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</si>
  <si>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</si>
  <si>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</si>
  <si>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</si>
  <si>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</si>
  <si>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</si>
  <si>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</si>
  <si>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</si>
  <si>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</si>
  <si>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</si>
  <si>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</si>
  <si>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</si>
  <si>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</si>
  <si>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</si>
  <si>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</si>
  <si>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</si>
  <si>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</si>
  <si>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</si>
  <si>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</si>
  <si>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</si>
  <si>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</si>
  <si>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</si>
  <si>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</si>
  <si>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</si>
  <si>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</si>
  <si>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</si>
  <si>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</si>
  <si>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</si>
  <si>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</si>
  <si>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</si>
  <si>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</si>
  <si>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</si>
  <si>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</si>
  <si>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</si>
  <si>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</si>
  <si>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</si>
  <si>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</si>
  <si>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</si>
  <si>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</si>
  <si>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</si>
  <si>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</si>
  <si>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</si>
  <si>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</si>
  <si>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</si>
  <si>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</si>
  <si>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</si>
  <si>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</si>
  <si>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</si>
  <si>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</si>
  <si>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</si>
  <si>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</si>
  <si>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</si>
  <si>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</si>
  <si>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</si>
  <si>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</si>
  <si>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</si>
  <si>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</si>
  <si>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</si>
  <si>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</si>
  <si>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</si>
  <si>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</si>
  <si>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</si>
  <si>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</si>
  <si>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</si>
  <si>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</si>
  <si>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</si>
  <si>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</si>
  <si>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</si>
  <si>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</si>
  <si>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</si>
  <si>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</si>
  <si>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</si>
  <si>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</si>
  <si>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</si>
  <si>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</si>
  <si>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</si>
  <si>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</si>
  <si>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</si>
  <si>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</si>
  <si>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</si>
  <si>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</si>
  <si>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</si>
  <si>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</si>
  <si>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</si>
  <si>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</si>
  <si>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</si>
  <si>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</si>
  <si>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</si>
  <si>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</si>
  <si>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</si>
  <si>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</si>
  <si>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</si>
  <si>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</si>
  <si>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</si>
  <si>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</si>
  <si>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</si>
  <si>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</si>
  <si>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</si>
  <si>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</si>
  <si>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</si>
  <si>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</si>
  <si>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</si>
  <si>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</si>
  <si>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</si>
  <si>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</si>
  <si>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</si>
  <si>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</si>
  <si>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</si>
  <si>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</si>
  <si>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</si>
  <si>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</si>
  <si>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</si>
  <si>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</si>
  <si>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</si>
  <si>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</si>
  <si>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</si>
  <si>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</si>
  <si>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</si>
  <si>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</si>
  <si>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</si>
  <si>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</si>
  <si>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</si>
  <si>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</si>
  <si>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</si>
  <si>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</si>
  <si>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</si>
  <si>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</si>
  <si>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</si>
  <si>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</si>
  <si>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</si>
  <si>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</si>
  <si>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</si>
  <si>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</si>
  <si>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</si>
  <si>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</si>
  <si>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</si>
  <si>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</si>
  <si>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</si>
  <si>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</si>
  <si>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</si>
  <si>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</si>
  <si>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</si>
  <si>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</si>
  <si>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</si>
  <si>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</si>
  <si>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</si>
  <si>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</si>
  <si>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</si>
  <si>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</si>
  <si>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</si>
  <si>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</si>
  <si>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</si>
  <si>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</si>
  <si>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</si>
  <si>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</si>
  <si>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</si>
  <si>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</si>
  <si>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</si>
  <si>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</si>
  <si>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</si>
  <si>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</si>
  <si>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</si>
  <si>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</si>
  <si>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</si>
  <si>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</si>
  <si>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</si>
  <si>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</si>
  <si>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</si>
  <si>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</si>
  <si>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</si>
  <si>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</si>
  <si>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</si>
  <si>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</si>
  <si>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</si>
  <si>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</si>
  <si>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</si>
  <si>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</si>
  <si>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</si>
  <si>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</si>
  <si>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</si>
  <si>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</si>
  <si>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</si>
  <si>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</si>
  <si>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</si>
  <si>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</si>
  <si>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</si>
  <si>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</si>
  <si>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</si>
  <si>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</si>
  <si>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</si>
  <si>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</si>
  <si>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</si>
  <si>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</si>
  <si>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</si>
  <si>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</si>
  <si>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</si>
  <si>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</si>
  <si>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</si>
  <si>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</si>
  <si>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</si>
  <si>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</si>
  <si>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</si>
  <si>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</si>
  <si>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</si>
  <si>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</si>
  <si>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</si>
  <si>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</si>
  <si>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</si>
  <si>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</si>
  <si>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</si>
  <si>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</si>
  <si>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</si>
  <si>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</si>
  <si>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</si>
  <si>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</si>
  <si>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</si>
  <si>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</si>
  <si>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</si>
  <si>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</si>
  <si>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</si>
  <si>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</si>
  <si>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</si>
  <si>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</si>
  <si>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</si>
  <si>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</si>
  <si>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</si>
  <si>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</si>
  <si>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</si>
  <si>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</si>
  <si>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</si>
  <si>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</si>
  <si>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</si>
  <si>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</si>
  <si>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</si>
  <si>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</si>
  <si>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</si>
  <si>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</si>
  <si>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</si>
  <si>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</si>
  <si>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</si>
  <si>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</si>
  <si>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</si>
  <si>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</si>
  <si>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</si>
  <si>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</si>
  <si>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</si>
  <si>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</si>
  <si>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</si>
  <si>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</si>
  <si>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</si>
  <si>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</si>
  <si>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</si>
  <si>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</si>
  <si>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</si>
  <si>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</si>
  <si>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</si>
  <si>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</si>
  <si>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</si>
  <si>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</si>
  <si>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</si>
  <si>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</si>
  <si>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</si>
  <si>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</si>
  <si>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</si>
  <si>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</si>
  <si>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</si>
  <si>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</si>
  <si>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</si>
  <si>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</si>
  <si>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</si>
  <si>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</si>
  <si>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</si>
  <si>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</si>
  <si>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</si>
  <si>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</si>
  <si>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</si>
  <si>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</si>
  <si>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</si>
  <si>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</si>
  <si>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</si>
  <si>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</si>
  <si>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</si>
  <si>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</si>
  <si>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</si>
  <si>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</si>
  <si>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</si>
  <si>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</si>
  <si>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</si>
  <si>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</si>
  <si>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</si>
  <si>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</si>
  <si>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</si>
  <si>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</si>
  <si>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</si>
  <si>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</si>
  <si>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</si>
  <si>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</si>
  <si>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</si>
  <si>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</si>
  <si>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</si>
  <si>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</si>
  <si>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</si>
  <si>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</si>
  <si>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</si>
  <si>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</si>
  <si>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</si>
  <si>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</si>
  <si>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</si>
  <si>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</si>
  <si>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</si>
  <si>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</si>
  <si>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</si>
  <si>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</si>
  <si>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</si>
  <si>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</si>
  <si>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</si>
  <si>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</si>
  <si>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</si>
  <si>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</si>
  <si>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</si>
  <si>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</si>
  <si>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</si>
  <si>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</si>
  <si>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</si>
  <si>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</si>
  <si>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</si>
  <si>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</si>
  <si>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</si>
  <si>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</si>
  <si>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</si>
  <si>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</si>
  <si>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</si>
  <si>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</si>
  <si>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</si>
  <si>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</si>
  <si>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</si>
  <si>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</si>
  <si>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</si>
  <si>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</si>
  <si>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</si>
  <si>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</si>
  <si>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</si>
  <si>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</si>
  <si>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</si>
  <si>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</si>
  <si>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</si>
  <si>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</si>
  <si>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</si>
  <si>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</si>
  <si>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</si>
  <si>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</si>
  <si>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</si>
  <si>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</si>
  <si>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</si>
  <si>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</si>
  <si>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</si>
  <si>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</si>
  <si>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</si>
  <si>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</si>
  <si>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</si>
  <si>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</si>
  <si>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</si>
  <si>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</si>
  <si>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</si>
  <si>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</si>
  <si>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</si>
  <si>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</si>
  <si>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</si>
  <si>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</si>
  <si>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</si>
  <si>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</si>
  <si>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</si>
  <si>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</si>
  <si>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</si>
  <si>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</si>
  <si>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</si>
  <si>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</si>
  <si>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</si>
  <si>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</si>
  <si>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</si>
  <si>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</si>
  <si>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</si>
  <si>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</si>
  <si>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</si>
  <si>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</si>
  <si>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</si>
  <si>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</si>
  <si>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</si>
  <si>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</si>
  <si>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</si>
  <si>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</si>
  <si>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</si>
  <si>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</si>
  <si>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</si>
  <si>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</si>
  <si>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</si>
  <si>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</si>
  <si>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</si>
  <si>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</si>
  <si>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</si>
  <si>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</si>
  <si>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</si>
  <si>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</si>
  <si>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</si>
  <si>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</si>
  <si>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</si>
  <si>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</si>
  <si>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</si>
  <si>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</si>
  <si>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</si>
  <si>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</si>
  <si>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</si>
  <si>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</si>
  <si>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</si>
  <si>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</si>
  <si>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</si>
  <si>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</si>
  <si>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</si>
  <si>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</si>
  <si>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</si>
  <si>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</si>
  <si>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</si>
  <si>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</si>
  <si>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</si>
  <si>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</si>
  <si>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</si>
  <si>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</si>
  <si>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</si>
  <si>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</si>
  <si>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</si>
  <si>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</si>
  <si>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</si>
  <si>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</si>
  <si>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</si>
  <si>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</si>
  <si>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</si>
  <si>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</si>
  <si>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</si>
  <si>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</si>
  <si>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</si>
  <si>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</si>
  <si>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</si>
  <si>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</si>
  <si>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</si>
  <si>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</si>
  <si>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</si>
  <si>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</si>
  <si>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</si>
  <si>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</si>
  <si>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</si>
  <si>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</si>
  <si>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</si>
  <si>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</si>
  <si>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</si>
  <si>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</si>
  <si>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</si>
  <si>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</si>
  <si>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</si>
  <si>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</si>
  <si>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</si>
  <si>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</si>
  <si>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</si>
  <si>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</si>
  <si>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</si>
  <si>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</si>
  <si>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</si>
  <si>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</si>
  <si>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</si>
  <si>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</si>
  <si>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</si>
  <si>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</si>
  <si>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</si>
  <si>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</si>
  <si>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</si>
  <si>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</si>
  <si>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</si>
  <si>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</si>
  <si>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</si>
  <si>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</si>
  <si>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</si>
  <si>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</si>
  <si>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</si>
  <si>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</si>
  <si>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</si>
  <si>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</si>
  <si>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</si>
  <si>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</si>
  <si>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</si>
  <si>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</si>
  <si>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</si>
  <si>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</si>
  <si>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</si>
  <si>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</si>
  <si>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</si>
  <si>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</si>
  <si>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</si>
  <si>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</si>
  <si>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</si>
  <si>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</si>
  <si>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</si>
  <si>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</si>
  <si>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</si>
  <si>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</si>
  <si>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</si>
  <si>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</si>
  <si>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</si>
  <si>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</si>
  <si>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</si>
  <si>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</si>
  <si>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</si>
  <si>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</si>
  <si>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</si>
  <si>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</si>
  <si>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</si>
  <si>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</si>
  <si>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</si>
  <si>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</si>
  <si>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</si>
  <si>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</si>
  <si>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</si>
  <si>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</si>
  <si>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</si>
  <si>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</si>
  <si>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</si>
  <si>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</si>
  <si>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</si>
  <si>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</si>
  <si>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</si>
  <si>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</si>
  <si>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</si>
  <si>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</si>
  <si>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</si>
  <si>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</si>
  <si>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</si>
  <si>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</si>
  <si>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</si>
  <si>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</si>
  <si>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</si>
  <si>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</si>
  <si>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</si>
  <si>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</si>
  <si>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</si>
  <si>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</si>
  <si>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</si>
  <si>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</si>
  <si>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</si>
  <si>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</si>
  <si>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</si>
  <si>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</si>
  <si>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</si>
  <si>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</si>
  <si>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</si>
  <si>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</si>
  <si>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</si>
  <si>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</si>
  <si>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</si>
  <si>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</si>
  <si>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</si>
  <si>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</si>
  <si>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</si>
  <si>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</si>
  <si>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</si>
  <si>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</si>
  <si>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</si>
  <si>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</si>
  <si>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</si>
  <si>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</si>
  <si>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</si>
  <si>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</si>
  <si>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</si>
  <si>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</si>
  <si>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</si>
  <si>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</si>
  <si>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</si>
  <si>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</si>
  <si>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</si>
  <si>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</si>
  <si>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</si>
  <si>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</si>
  <si>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</si>
  <si>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</si>
  <si>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</si>
  <si>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</si>
  <si>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</si>
  <si>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</si>
  <si>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</si>
  <si>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</si>
  <si>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</si>
  <si>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</si>
  <si>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</si>
  <si>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</si>
  <si>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</si>
  <si>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</si>
  <si>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</si>
  <si>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</si>
  <si>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</si>
  <si>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</si>
  <si>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</si>
  <si>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</si>
  <si>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</si>
  <si>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</si>
  <si>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</si>
  <si>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</si>
  <si>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</si>
  <si>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</si>
  <si>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</si>
  <si>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</si>
  <si>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</si>
  <si>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</si>
  <si>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</si>
  <si>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</si>
  <si>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</si>
  <si>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</si>
  <si>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</si>
  <si>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</si>
  <si>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</si>
  <si>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</si>
  <si>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</si>
  <si>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</si>
  <si>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</si>
  <si>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</si>
  <si>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</si>
  <si>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</si>
  <si>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</si>
  <si>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</si>
  <si>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</si>
  <si>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</si>
  <si>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</si>
  <si>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</si>
  <si>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</si>
  <si>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</si>
  <si>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</si>
  <si>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</si>
  <si>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</si>
  <si>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</si>
  <si>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</si>
  <si>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</si>
  <si>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</si>
  <si>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</si>
  <si>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</si>
  <si>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</si>
  <si>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</si>
  <si>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</si>
  <si>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</si>
  <si>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</si>
  <si>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</si>
  <si>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</si>
  <si>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</si>
  <si>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</si>
  <si>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</si>
  <si>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</si>
  <si>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</si>
  <si>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</si>
  <si>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</si>
  <si>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</si>
  <si>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</si>
  <si>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</si>
  <si>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</si>
  <si>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</si>
  <si>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</si>
  <si>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</si>
  <si>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</si>
  <si>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</si>
  <si>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</si>
  <si>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</si>
  <si>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</si>
  <si>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</si>
  <si>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</si>
  <si>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</si>
  <si>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</si>
  <si>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</si>
  <si>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</si>
  <si>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</si>
  <si>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</si>
  <si>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</si>
  <si>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</si>
  <si>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</si>
  <si>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</si>
  <si>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</si>
  <si>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</si>
  <si>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</si>
  <si>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</si>
  <si>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</si>
  <si>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</si>
  <si>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</si>
  <si>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</si>
  <si>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</si>
  <si>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</si>
  <si>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</si>
  <si>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</si>
  <si>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</si>
  <si>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</si>
  <si>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</si>
  <si>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</si>
  <si>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</si>
  <si>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</si>
  <si>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</si>
  <si>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</si>
  <si>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</si>
  <si>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</si>
  <si>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</si>
  <si>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</si>
  <si>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</si>
  <si>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</si>
  <si>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</si>
  <si>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</si>
  <si>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</si>
  <si>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</si>
  <si>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</si>
  <si>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</si>
  <si>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</si>
  <si>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</si>
  <si>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</si>
  <si>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</si>
  <si>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</si>
  <si>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</si>
  <si>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</si>
  <si>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</si>
  <si>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</si>
  <si>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</si>
  <si>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</si>
  <si>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</si>
  <si>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</si>
  <si>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</si>
  <si>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</si>
  <si>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</si>
  <si>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</si>
  <si>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</si>
  <si>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</si>
  <si>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</si>
  <si>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</si>
  <si>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</si>
  <si>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</si>
  <si>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</si>
  <si>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</si>
  <si>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</si>
  <si>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</si>
  <si>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</si>
  <si>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</si>
  <si>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</si>
  <si>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</si>
  <si>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</si>
  <si>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</si>
  <si>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</si>
  <si>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</si>
  <si>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</si>
  <si>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</si>
  <si>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</si>
  <si>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</si>
  <si>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</si>
  <si>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</si>
  <si>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</si>
  <si>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</si>
  <si>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</si>
  <si>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</si>
  <si>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</si>
  <si>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</si>
  <si>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</si>
  <si>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</si>
  <si>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</si>
  <si>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</si>
  <si>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</si>
  <si>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</si>
  <si>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</si>
  <si>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</si>
  <si>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</si>
  <si>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</si>
  <si>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</si>
  <si>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</si>
  <si>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</si>
  <si>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</si>
  <si>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</si>
  <si>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</si>
  <si>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</si>
  <si>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</si>
  <si>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</si>
  <si>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</si>
  <si>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</si>
  <si>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</si>
  <si>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</si>
  <si>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</si>
  <si>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</si>
  <si>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</si>
  <si>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</si>
  <si>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</si>
  <si>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</si>
  <si>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</si>
  <si>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</si>
  <si>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</si>
  <si>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</si>
  <si>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</si>
  <si>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</si>
  <si>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</si>
  <si>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</si>
  <si>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</si>
  <si>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</si>
  <si>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</si>
  <si>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</si>
  <si>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</si>
  <si>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</si>
  <si>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</si>
  <si>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</si>
  <si>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</si>
  <si>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</si>
  <si>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</si>
  <si>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</si>
  <si>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</si>
  <si>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</si>
  <si>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</si>
  <si>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</si>
  <si>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</si>
  <si>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</si>
  <si>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</si>
  <si>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</si>
  <si>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</si>
  <si>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</si>
  <si>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</si>
  <si>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</si>
  <si>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</si>
  <si>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</si>
  <si>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</si>
  <si>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</si>
  <si>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</si>
  <si>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</si>
  <si>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</si>
  <si>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</si>
  <si>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</si>
  <si>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</si>
  <si>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</si>
  <si>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</si>
  <si>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</si>
  <si>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</si>
  <si>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</si>
  <si>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</si>
  <si>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</si>
  <si>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</si>
  <si>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</si>
  <si>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</si>
  <si>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</si>
  <si>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</si>
  <si>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</si>
  <si>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</si>
  <si>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</si>
  <si>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</si>
  <si>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</si>
  <si>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</si>
  <si>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</si>
  <si>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</si>
  <si>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</si>
  <si>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</si>
  <si>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</si>
  <si>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</si>
  <si>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</si>
  <si>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</si>
  <si>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</si>
  <si>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</si>
  <si>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</si>
  <si>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</si>
  <si>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</si>
  <si>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</si>
  <si>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</si>
  <si>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</si>
  <si>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</si>
  <si>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</si>
  <si>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</si>
  <si>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</si>
  <si>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</si>
  <si>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</si>
  <si>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</si>
  <si>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</si>
  <si>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</si>
  <si>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</si>
  <si>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</si>
  <si>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</si>
  <si>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</si>
  <si>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</si>
  <si>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</si>
  <si>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</si>
  <si>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</si>
  <si>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</si>
  <si>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</si>
  <si>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</si>
  <si>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</si>
  <si>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</si>
  <si>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</si>
  <si>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</si>
  <si>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</si>
  <si>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</si>
  <si>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</si>
  <si>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</si>
  <si>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</si>
  <si>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</si>
  <si>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</si>
  <si>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</si>
  <si>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</si>
  <si>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</si>
  <si>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</si>
  <si>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</si>
  <si>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</si>
  <si>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</si>
  <si>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</si>
  <si>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</si>
  <si>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</si>
  <si>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</si>
  <si>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</si>
  <si>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</si>
  <si>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</si>
  <si>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</si>
  <si>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</si>
  <si>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</si>
  <si>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</si>
  <si>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</si>
  <si>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</si>
  <si>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</si>
  <si>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</si>
  <si>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</si>
  <si>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</si>
  <si>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</si>
  <si>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</si>
  <si>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</si>
  <si>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</si>
  <si>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</si>
  <si>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</si>
  <si>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</si>
  <si>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</si>
  <si>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</si>
  <si>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</si>
  <si>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</si>
  <si>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</si>
  <si>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</si>
  <si>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</si>
  <si>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</si>
  <si>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</si>
  <si>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</si>
  <si>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</si>
  <si>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</si>
  <si>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</si>
  <si>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</si>
  <si>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</si>
  <si>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</si>
  <si>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</si>
  <si>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</si>
  <si>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</si>
  <si>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</si>
  <si>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</si>
  <si>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</si>
  <si>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</si>
  <si>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</si>
  <si>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</si>
  <si>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</si>
  <si>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</si>
  <si>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</si>
  <si>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</si>
  <si>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</si>
  <si>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</si>
  <si>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</si>
  <si>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</si>
  <si>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</si>
  <si>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</si>
  <si>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</si>
  <si>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</si>
  <si>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</si>
  <si>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</si>
  <si>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</si>
  <si>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</si>
  <si>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</si>
  <si>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</si>
  <si>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</si>
  <si>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</si>
  <si>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</si>
  <si>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</si>
  <si>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</si>
  <si>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</si>
  <si>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</si>
  <si>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</si>
  <si>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</si>
  <si>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</si>
  <si>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</si>
  <si>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</si>
  <si>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</si>
  <si>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</si>
  <si>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</si>
  <si>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</si>
  <si>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</si>
  <si>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</si>
  <si>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</si>
  <si>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</si>
  <si>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</si>
  <si>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</si>
  <si>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</si>
  <si>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</si>
  <si>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</si>
  <si>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</si>
  <si>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</si>
  <si>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</si>
  <si>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</si>
  <si>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</si>
  <si>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</si>
  <si>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</si>
  <si>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</si>
  <si>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</si>
  <si>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</si>
  <si>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</si>
  <si>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</si>
  <si>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</si>
  <si>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</si>
  <si>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</si>
  <si>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</si>
  <si>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</si>
  <si>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</si>
  <si>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</si>
  <si>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</si>
  <si>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</si>
  <si>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</si>
  <si>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</si>
  <si>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</si>
  <si>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</si>
  <si>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</si>
  <si>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</si>
  <si>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</si>
  <si>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</si>
  <si>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</si>
  <si>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</si>
  <si>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</si>
  <si>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</si>
  <si>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</si>
  <si>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</si>
  <si>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</si>
  <si>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</si>
  <si>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</si>
  <si>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</si>
  <si>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</si>
  <si>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</si>
  <si>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</si>
  <si>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</si>
  <si>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</si>
  <si>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</si>
  <si>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</si>
  <si>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</si>
  <si>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</si>
  <si>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</si>
  <si>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</si>
  <si>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</si>
  <si>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</si>
  <si>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</si>
  <si>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</si>
  <si>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</si>
  <si>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</si>
  <si>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</si>
  <si>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</si>
  <si>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</si>
  <si>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</si>
  <si>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</si>
  <si>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</si>
  <si>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</si>
  <si>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</si>
  <si>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</si>
  <si>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</si>
  <si>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</si>
  <si>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</si>
  <si>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</si>
  <si>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</si>
  <si>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</si>
  <si>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</si>
  <si>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</si>
  <si>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</si>
  <si>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</si>
  <si>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</si>
  <si>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</si>
  <si>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</si>
  <si>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</si>
  <si>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</si>
  <si>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</si>
  <si>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</si>
  <si>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</si>
  <si>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</si>
  <si>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</si>
  <si>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</si>
  <si>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</si>
  <si>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</si>
  <si>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</si>
  <si>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</si>
  <si>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</si>
  <si>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</si>
  <si>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</si>
  <si>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</si>
  <si>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</si>
  <si>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</si>
  <si>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</si>
  <si>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</si>
  <si>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</si>
  <si>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</si>
  <si>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</si>
  <si>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</si>
  <si>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</si>
  <si>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</si>
  <si>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</si>
  <si>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</si>
  <si>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</si>
  <si>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</si>
  <si>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</si>
  <si>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</si>
  <si>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</si>
  <si>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</si>
  <si>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</si>
  <si>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</si>
  <si>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</si>
  <si>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</si>
  <si>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</si>
  <si>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</si>
  <si>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</si>
  <si>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</si>
  <si>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</si>
  <si>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</si>
  <si>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</si>
  <si>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</si>
  <si>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</si>
  <si>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</si>
  <si>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</si>
  <si>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</si>
  <si>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</si>
  <si>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</si>
  <si>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</si>
  <si>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</si>
  <si>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</si>
  <si>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</si>
  <si>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</si>
  <si>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</si>
  <si>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</si>
  <si>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</si>
  <si>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</si>
  <si>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</si>
  <si>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</si>
  <si>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</si>
  <si>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</si>
  <si>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</si>
  <si>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</si>
  <si>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</si>
  <si>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</si>
  <si>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</si>
  <si>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</si>
  <si>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</si>
  <si>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</si>
  <si>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</si>
  <si>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</si>
  <si>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</si>
  <si>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</si>
  <si>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</si>
  <si>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</si>
  <si>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</si>
  <si>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</si>
  <si>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</si>
  <si>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</si>
  <si>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</si>
  <si>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</si>
  <si>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</si>
  <si>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</si>
  <si>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</si>
  <si>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</si>
  <si>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</si>
  <si>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</si>
  <si>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</si>
  <si>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</si>
  <si>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</si>
  <si>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</si>
  <si>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</si>
  <si>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</si>
  <si>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</si>
  <si>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</si>
  <si>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</si>
  <si>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</si>
  <si>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</si>
  <si>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</si>
  <si>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</si>
  <si>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</si>
  <si>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</si>
  <si>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</si>
  <si>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</si>
  <si>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</si>
  <si>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</si>
  <si>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</si>
  <si>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</si>
  <si>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</si>
  <si>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</si>
  <si>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</si>
  <si>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</si>
  <si>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</si>
  <si>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</si>
  <si>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</si>
  <si>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</si>
  <si>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</si>
  <si>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</si>
  <si>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</si>
  <si>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</si>
  <si>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</si>
  <si>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</si>
  <si>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</si>
  <si>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</si>
  <si>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</si>
  <si>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</si>
  <si>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</si>
  <si>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</si>
  <si>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</si>
  <si>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</si>
  <si>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</si>
  <si>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</si>
  <si>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</si>
  <si>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</si>
  <si>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</si>
  <si>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</si>
  <si>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</si>
  <si>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</si>
  <si>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</si>
  <si>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</si>
  <si>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</si>
  <si>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</si>
  <si>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</si>
  <si>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</si>
  <si>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</si>
  <si>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</si>
  <si>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</si>
  <si>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</si>
  <si>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</si>
  <si>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</si>
  <si>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</si>
  <si>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</si>
  <si>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</si>
  <si>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</si>
  <si>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</si>
  <si>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</si>
  <si>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</si>
  <si>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</si>
  <si>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</si>
  <si>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</si>
  <si>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</si>
  <si>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</si>
  <si>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</si>
  <si>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</si>
  <si>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</si>
  <si>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</si>
  <si>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</si>
  <si>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</si>
  <si>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</si>
  <si>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</si>
  <si>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</si>
  <si>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</si>
  <si>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</si>
  <si>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</si>
  <si>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</si>
  <si>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</si>
  <si>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</si>
  <si>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</si>
  <si>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</si>
  <si>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</si>
  <si>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</si>
  <si>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</si>
  <si>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</si>
  <si>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</si>
  <si>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</si>
  <si>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</si>
  <si>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</si>
  <si>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</si>
  <si>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</si>
  <si>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</si>
  <si>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</si>
  <si>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</si>
  <si>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</si>
  <si>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</si>
  <si>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</si>
  <si>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</si>
  <si>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</si>
  <si>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</si>
  <si>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</si>
  <si>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</si>
  <si>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</si>
  <si>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</si>
  <si>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</si>
  <si>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</si>
  <si>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</si>
  <si>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</si>
  <si>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</si>
  <si>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</si>
  <si>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</si>
  <si>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</si>
  <si>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</si>
  <si>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</si>
  <si>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</si>
  <si>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</si>
  <si>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</si>
  <si>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</si>
  <si>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</si>
  <si>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</si>
  <si>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</si>
  <si>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</si>
  <si>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</si>
  <si>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</si>
  <si>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</si>
  <si>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</si>
  <si>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</si>
  <si>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</si>
  <si>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</si>
  <si>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</si>
  <si>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</si>
  <si>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</si>
  <si>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</si>
  <si>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</si>
  <si>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</si>
  <si>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</si>
  <si>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</si>
  <si>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</si>
  <si>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</si>
  <si>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</si>
  <si>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</si>
  <si>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</si>
  <si>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</si>
  <si>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</si>
  <si>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</si>
  <si>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</si>
  <si>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</si>
  <si>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</si>
  <si>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</si>
  <si>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</si>
  <si>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</si>
  <si>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</si>
  <si>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</si>
  <si>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</si>
  <si>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</si>
  <si>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</si>
  <si>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</si>
  <si>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</si>
  <si>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</si>
  <si>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</si>
  <si>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</si>
  <si>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</si>
  <si>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</si>
  <si>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</si>
  <si>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</si>
  <si>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</si>
  <si>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</si>
  <si>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</si>
  <si>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</si>
  <si>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</si>
  <si>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</si>
  <si>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</si>
  <si>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</si>
  <si>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</si>
  <si>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</si>
  <si>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</si>
  <si>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</si>
  <si>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</si>
  <si>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</si>
  <si>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</si>
  <si>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</si>
  <si>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</si>
  <si>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</si>
  <si>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</si>
  <si>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</si>
  <si>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</si>
  <si>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</si>
  <si>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</si>
  <si>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</si>
  <si>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</si>
  <si>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</si>
  <si>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</si>
  <si>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</si>
  <si>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</si>
  <si>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</si>
  <si>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</si>
  <si>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</si>
  <si>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</si>
  <si>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</si>
  <si>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</si>
  <si>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</si>
  <si>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</si>
  <si>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</si>
  <si>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</si>
  <si>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</si>
  <si>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</si>
  <si>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</si>
  <si>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</si>
  <si>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</si>
  <si>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</si>
  <si>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</si>
  <si>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</si>
  <si>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</si>
  <si>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</si>
  <si>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</si>
  <si>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</si>
  <si>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</si>
  <si>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</si>
  <si>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</si>
  <si>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</si>
  <si>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</si>
  <si>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</si>
  <si>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</si>
  <si>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</si>
  <si>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</si>
  <si>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</si>
  <si>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</si>
  <si>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</si>
  <si>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</si>
  <si>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</si>
  <si>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</si>
  <si>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</si>
  <si>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</si>
  <si>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</si>
  <si>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</si>
  <si>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</si>
  <si>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</si>
  <si>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</si>
  <si>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</si>
  <si>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</si>
  <si>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</si>
  <si>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</si>
  <si>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</si>
  <si>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</si>
  <si>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</si>
  <si>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</si>
  <si>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</si>
  <si>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</si>
  <si>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</si>
  <si>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</si>
  <si>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</si>
  <si>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</si>
  <si>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</si>
  <si>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</si>
  <si>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</si>
  <si>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</si>
  <si>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</si>
  <si>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</si>
  <si>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</si>
  <si>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</si>
  <si>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</si>
  <si>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</si>
  <si>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</si>
  <si>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</si>
  <si>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</si>
  <si>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</si>
  <si>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</si>
  <si>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</si>
  <si>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</si>
  <si>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</si>
  <si>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</si>
  <si>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</si>
  <si>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</si>
  <si>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</si>
  <si>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</si>
  <si>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</si>
  <si>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</si>
  <si>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</si>
  <si>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</si>
  <si>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</si>
  <si>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</si>
  <si>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</si>
  <si>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</si>
  <si>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</si>
  <si>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</si>
  <si>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</si>
  <si>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</si>
  <si>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</si>
  <si>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</si>
  <si>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</si>
  <si>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</si>
  <si>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</si>
  <si>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</si>
  <si>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</si>
  <si>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</si>
  <si>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</si>
  <si>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</si>
  <si>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</si>
  <si>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</si>
  <si>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</si>
  <si>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</si>
  <si>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</si>
  <si>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</si>
  <si>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</si>
  <si>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</si>
  <si>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</si>
  <si>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</si>
  <si>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</si>
  <si>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</si>
  <si>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</si>
  <si>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</si>
  <si>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</si>
  <si>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</si>
  <si>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</si>
  <si>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</si>
  <si>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</si>
  <si>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</si>
  <si>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</si>
  <si>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</si>
  <si>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</si>
  <si>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</si>
  <si>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</si>
  <si>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</si>
  <si>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</si>
  <si>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</si>
  <si>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</si>
  <si>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</si>
  <si>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</si>
  <si>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</si>
  <si>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</si>
  <si>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</si>
  <si>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</si>
  <si>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</si>
  <si>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</si>
  <si>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</si>
  <si>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</si>
  <si>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</si>
  <si>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</si>
  <si>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</si>
  <si>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</si>
  <si>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</si>
  <si>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</si>
  <si>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</si>
  <si>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</si>
  <si>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</si>
  <si>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</si>
  <si>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</si>
  <si>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</si>
  <si>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</si>
  <si>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</si>
  <si>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</si>
  <si>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</si>
  <si>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</si>
  <si>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</si>
  <si>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</si>
  <si>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</si>
  <si>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</si>
  <si>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</si>
  <si>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</si>
  <si>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</si>
  <si>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</si>
  <si>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</si>
  <si>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</si>
  <si>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</si>
  <si>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</si>
  <si>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</si>
  <si>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</si>
  <si>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</si>
  <si>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</si>
  <si>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</si>
  <si>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</si>
  <si>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</si>
  <si>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</si>
  <si>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</si>
  <si>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</si>
  <si>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</si>
  <si>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</si>
  <si>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</si>
  <si>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</si>
  <si>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</si>
  <si>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</si>
  <si>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</si>
  <si>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</si>
  <si>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</si>
  <si>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</si>
  <si>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</si>
  <si>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</si>
  <si>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</si>
  <si>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</si>
  <si>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</si>
  <si>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</si>
  <si>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</si>
  <si>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</si>
  <si>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</si>
  <si>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</si>
  <si>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</si>
  <si>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</si>
  <si>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</si>
  <si>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</si>
  <si>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</si>
  <si>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</si>
  <si>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</si>
  <si>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</si>
  <si>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</si>
  <si>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</si>
  <si>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</si>
  <si>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</si>
  <si>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</si>
  <si>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</si>
  <si>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</si>
  <si>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</si>
  <si>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</si>
  <si>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</si>
  <si>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</si>
  <si>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</si>
  <si>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</si>
  <si>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</si>
  <si>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</si>
  <si>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</si>
  <si>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</si>
  <si>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</si>
  <si>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</si>
  <si>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</si>
  <si>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</si>
  <si>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</si>
  <si>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</si>
  <si>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</si>
  <si>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</si>
  <si>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</si>
  <si>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</si>
  <si>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</si>
  <si>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</si>
  <si>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</si>
  <si>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</si>
  <si>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</si>
  <si>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</si>
  <si>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</si>
  <si>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</si>
  <si>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</si>
  <si>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</si>
  <si>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</si>
  <si>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</si>
  <si>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</si>
  <si>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</si>
  <si>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</si>
  <si>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</si>
  <si>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</si>
  <si>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</si>
  <si>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</si>
  <si>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</si>
  <si>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</si>
  <si>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</si>
  <si>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</si>
  <si>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</si>
  <si>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</si>
  <si>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</si>
  <si>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</si>
  <si>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</si>
  <si>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</si>
  <si>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</si>
  <si>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</si>
  <si>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</si>
  <si>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</si>
  <si>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</si>
  <si>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</si>
  <si>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</si>
  <si>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</si>
  <si>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</si>
  <si>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</si>
  <si>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</si>
  <si>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</si>
  <si>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</si>
  <si>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</si>
  <si>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</si>
  <si>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</si>
  <si>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</si>
  <si>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</si>
  <si>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</si>
  <si>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</si>
  <si>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</si>
  <si>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</si>
  <si>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</si>
  <si>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</si>
  <si>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</si>
  <si>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</si>
  <si>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</si>
  <si>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</si>
  <si>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</si>
  <si>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</si>
  <si>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</si>
  <si>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</si>
  <si>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</si>
  <si>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</si>
  <si>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</si>
  <si>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</si>
  <si>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</si>
  <si>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</si>
  <si>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</si>
  <si>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</si>
  <si>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</si>
  <si>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</si>
  <si>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</si>
  <si>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</si>
  <si>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</si>
  <si>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</si>
  <si>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</si>
  <si>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</si>
  <si>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</si>
  <si>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</si>
  <si>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</si>
  <si>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</si>
  <si>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</si>
  <si>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</si>
  <si>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</si>
  <si>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</si>
  <si>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</si>
  <si>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</si>
  <si>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</si>
  <si>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</si>
  <si>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</si>
  <si>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</si>
  <si>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</si>
  <si>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</si>
  <si>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</si>
  <si>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</si>
  <si>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</si>
  <si>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</si>
  <si>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</si>
  <si>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</si>
  <si>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</si>
  <si>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</si>
  <si>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</si>
  <si>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</si>
  <si>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</si>
  <si>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</si>
  <si>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</si>
  <si>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</si>
  <si>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</si>
  <si>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</si>
  <si>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</si>
  <si>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</si>
  <si>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</si>
  <si>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</si>
  <si>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</si>
  <si>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</si>
  <si>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</si>
  <si>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</si>
  <si>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</si>
  <si>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</si>
  <si>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</si>
  <si>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</si>
  <si>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</si>
  <si>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</si>
  <si>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</si>
  <si>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</si>
  <si>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</si>
  <si>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</si>
  <si>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</si>
  <si>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</si>
  <si>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</si>
  <si>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</si>
  <si>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</si>
  <si>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</si>
  <si>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</si>
  <si>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</si>
  <si>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</si>
  <si>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</si>
  <si>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</si>
  <si>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</si>
  <si>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</si>
  <si>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</si>
  <si>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</si>
  <si>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</si>
  <si>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</si>
  <si>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</si>
  <si>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</si>
  <si>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</si>
  <si>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</si>
  <si>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</si>
  <si>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</si>
  <si>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</si>
  <si>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</si>
  <si>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</si>
  <si>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</si>
  <si>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</si>
  <si>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</si>
  <si>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</si>
  <si>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</si>
  <si>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</si>
  <si>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</si>
  <si>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</si>
  <si>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</si>
  <si>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</si>
  <si>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</si>
  <si>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</si>
  <si>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</si>
  <si>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</si>
  <si>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</si>
  <si>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</si>
  <si>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</si>
  <si>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</si>
  <si>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</si>
  <si>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</si>
  <si>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</si>
  <si>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</si>
  <si>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</si>
  <si>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</si>
  <si>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</si>
  <si>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</si>
  <si>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</si>
  <si>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</si>
  <si>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</si>
  <si>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</si>
  <si>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</si>
  <si>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</si>
  <si>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</si>
  <si>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</si>
  <si>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</si>
  <si>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</si>
  <si>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</si>
  <si>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</si>
  <si>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</si>
  <si>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</si>
  <si>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</si>
  <si>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</si>
  <si>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</si>
  <si>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</si>
  <si>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</si>
  <si>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</si>
  <si>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</si>
  <si>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</si>
  <si>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</si>
  <si>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</si>
  <si>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</si>
  <si>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</si>
  <si>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</si>
  <si>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</si>
  <si>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</si>
  <si>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</si>
  <si>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</si>
  <si>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</si>
  <si>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</si>
  <si>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</si>
  <si>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</si>
  <si>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</si>
  <si>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</si>
  <si>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</si>
  <si>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</si>
  <si>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</si>
  <si>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</si>
  <si>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</si>
  <si>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</si>
  <si>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</si>
  <si>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</si>
  <si>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</si>
  <si>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</si>
  <si>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</si>
  <si>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</si>
  <si>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</si>
  <si>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</si>
  <si>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</si>
  <si>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</si>
  <si>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</si>
  <si>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</si>
  <si>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</si>
  <si>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</si>
  <si>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</si>
  <si>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</si>
  <si>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</si>
  <si>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</si>
  <si>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</si>
  <si>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</si>
  <si>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</si>
  <si>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</si>
  <si>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</si>
  <si>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</si>
  <si>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</si>
  <si>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</si>
  <si>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</si>
  <si>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</si>
  <si>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</si>
  <si>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</si>
  <si>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</si>
  <si>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</si>
  <si>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</si>
  <si>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</si>
  <si>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</si>
  <si>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</si>
  <si>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</si>
  <si>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</si>
  <si>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</si>
  <si>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</si>
  <si>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</si>
  <si>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</si>
  <si>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</si>
  <si>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</si>
  <si>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</si>
  <si>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</si>
  <si>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</si>
  <si>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</si>
  <si>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</si>
  <si>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</si>
  <si>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</si>
  <si>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</si>
  <si>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</si>
  <si>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</si>
  <si>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</si>
  <si>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</si>
  <si>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</si>
  <si>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</si>
  <si>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</si>
  <si>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</si>
  <si>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</si>
  <si>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</si>
  <si>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</si>
  <si>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</si>
  <si>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</si>
  <si>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</si>
  <si>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</si>
  <si>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</si>
  <si>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</si>
  <si>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</si>
  <si>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</si>
  <si>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</si>
  <si>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</si>
  <si>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</si>
  <si>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</si>
  <si>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</si>
  <si>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</si>
  <si>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</si>
  <si>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</si>
  <si>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</si>
  <si>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</si>
  <si>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</si>
  <si>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</si>
  <si>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</si>
  <si>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</si>
  <si>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</si>
  <si>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</si>
  <si>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</si>
  <si>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</si>
  <si>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</si>
  <si>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</si>
  <si>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</si>
  <si>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</si>
  <si>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</si>
  <si>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</si>
  <si>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</si>
  <si>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</si>
  <si>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</si>
  <si>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</si>
  <si>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</si>
  <si>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</si>
  <si>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</si>
  <si>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</si>
  <si>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</si>
  <si>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</si>
  <si>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</si>
  <si>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</si>
  <si>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</si>
  <si>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</si>
  <si>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</si>
  <si>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</si>
  <si>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</si>
  <si>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</si>
  <si>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</si>
  <si>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</si>
  <si>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</si>
  <si>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</si>
  <si>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</si>
  <si>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</si>
  <si>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</si>
  <si>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</si>
  <si>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</si>
  <si>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</si>
  <si>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</si>
  <si>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</si>
  <si>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</si>
  <si>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</si>
  <si>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</si>
  <si>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</si>
  <si>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</si>
  <si>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</si>
  <si>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</si>
  <si>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</si>
  <si>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</si>
  <si>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</si>
  <si>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</si>
  <si>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</si>
  <si>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</si>
  <si>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</si>
  <si>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</si>
  <si>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</si>
  <si>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</si>
  <si>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</si>
  <si>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</si>
  <si>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</si>
  <si>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</si>
  <si>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</si>
  <si>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</si>
  <si>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</si>
  <si>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</si>
  <si>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</si>
  <si>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</si>
  <si>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</si>
  <si>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</si>
  <si>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</si>
  <si>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</si>
  <si>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</si>
  <si>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</si>
  <si>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</si>
  <si>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</si>
  <si>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</si>
  <si>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</si>
  <si>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</si>
  <si>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</si>
  <si>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</si>
  <si>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</si>
  <si>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</si>
  <si>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</si>
  <si>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</si>
  <si>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</si>
  <si>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</si>
  <si>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</si>
  <si>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</si>
  <si>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</si>
  <si>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</si>
  <si>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</si>
  <si>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</si>
  <si>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</si>
  <si>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</si>
  <si>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</si>
  <si>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</si>
  <si>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</si>
  <si>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</si>
  <si>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</si>
  <si>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</si>
  <si>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</si>
  <si>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</si>
  <si>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</si>
  <si>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</si>
  <si>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</si>
  <si>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</si>
  <si>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</si>
  <si>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</si>
  <si>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</si>
  <si>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</si>
  <si>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</si>
  <si>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</si>
  <si>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</si>
  <si>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</si>
  <si>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</si>
  <si>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</si>
  <si>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</si>
  <si>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</si>
  <si>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</si>
  <si>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</si>
  <si>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</si>
  <si>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</si>
  <si>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</si>
  <si>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</si>
  <si>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</si>
  <si>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</si>
  <si>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</si>
  <si>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</si>
  <si>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</si>
  <si>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</si>
  <si>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</si>
  <si>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</si>
  <si>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</si>
  <si>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</si>
  <si>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</si>
  <si>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</si>
  <si>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</si>
  <si>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</si>
  <si>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</si>
  <si>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</si>
  <si>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</si>
  <si>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</si>
  <si>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</si>
  <si>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</si>
  <si>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</si>
  <si>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</si>
  <si>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</si>
  <si>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</si>
  <si>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</si>
  <si>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</si>
  <si>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</si>
  <si>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</si>
  <si>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</si>
  <si>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</si>
  <si>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</si>
  <si>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</si>
  <si>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</si>
  <si>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</si>
  <si>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</si>
  <si>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</si>
  <si>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</si>
  <si>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</si>
  <si>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</si>
  <si>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</si>
  <si>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</si>
  <si>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</si>
  <si>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</si>
  <si>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</si>
  <si>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</si>
  <si>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</si>
  <si>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</si>
  <si>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</si>
  <si>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</si>
  <si>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</si>
  <si>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</si>
  <si>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</si>
  <si>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</si>
  <si>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</si>
  <si>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</si>
  <si>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</si>
  <si>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</si>
  <si>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</si>
  <si>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</si>
  <si>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</si>
  <si>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</si>
  <si>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</si>
  <si>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</si>
  <si>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</si>
  <si>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</si>
  <si>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</si>
  <si>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</si>
  <si>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</si>
  <si>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</si>
  <si>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</si>
  <si>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</si>
  <si>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</si>
  <si>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</si>
  <si>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</si>
  <si>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</si>
  <si>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</si>
  <si>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</si>
  <si>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</si>
  <si>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</si>
  <si>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</si>
  <si>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</si>
  <si>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</si>
  <si>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</si>
  <si>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</si>
  <si>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</si>
  <si>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</si>
  <si>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</si>
  <si>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</si>
  <si>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</si>
  <si>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</si>
  <si>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</si>
  <si>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</si>
  <si>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</si>
  <si>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</si>
  <si>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</si>
  <si>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</si>
  <si>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</si>
  <si>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</si>
  <si>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</si>
  <si>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</si>
  <si>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</si>
  <si>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</si>
  <si>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</si>
  <si>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</si>
  <si>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</si>
  <si>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</si>
  <si>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</si>
  <si>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</si>
  <si>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</si>
  <si>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</si>
  <si>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</si>
  <si>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</si>
  <si>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</si>
  <si>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</si>
  <si>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</si>
  <si>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</si>
  <si>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</si>
  <si>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</si>
  <si>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</si>
  <si>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</si>
  <si>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</si>
  <si>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</si>
  <si>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</si>
  <si>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</si>
  <si>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</si>
  <si>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</si>
  <si>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</si>
  <si>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</si>
  <si>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</si>
  <si>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</si>
  <si>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</si>
  <si>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</si>
  <si>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</si>
  <si>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</si>
  <si>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</si>
  <si>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</si>
  <si>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</si>
  <si>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</si>
  <si>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</si>
  <si>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</si>
  <si>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</si>
  <si>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</si>
  <si>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</si>
  <si>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</si>
  <si>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</si>
  <si>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</si>
  <si>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</si>
  <si>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</si>
  <si>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</si>
  <si>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</si>
  <si>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</si>
  <si>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</si>
  <si>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</si>
  <si>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</si>
  <si>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</si>
  <si>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</si>
  <si>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</si>
  <si>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</si>
  <si>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</si>
  <si>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</si>
  <si>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</si>
  <si>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</si>
  <si>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</si>
  <si>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</si>
  <si>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</si>
  <si>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</si>
  <si>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</si>
  <si>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</si>
  <si>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</si>
  <si>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</si>
  <si>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</si>
  <si>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</si>
  <si>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</si>
  <si>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</si>
  <si>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</si>
  <si>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</si>
  <si>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</si>
  <si>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</si>
  <si>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</si>
  <si>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</si>
  <si>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</si>
  <si>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</si>
  <si>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</si>
  <si>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</si>
  <si>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</si>
  <si>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</si>
  <si>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</si>
  <si>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</si>
  <si>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</si>
  <si>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</si>
  <si>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</si>
  <si>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</si>
  <si>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</si>
  <si>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</si>
  <si>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</si>
  <si>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</si>
  <si>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</si>
  <si>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</si>
  <si>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</si>
  <si>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</si>
  <si>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</si>
  <si>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</si>
  <si>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</si>
  <si>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</si>
  <si>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</si>
  <si>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</si>
  <si>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</si>
  <si>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</si>
  <si>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</si>
  <si>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</si>
  <si>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</si>
  <si>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</si>
  <si>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</si>
  <si>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</si>
  <si>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</si>
  <si>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</si>
  <si>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</si>
  <si>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</si>
  <si>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</si>
  <si>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</si>
  <si>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</si>
  <si>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</si>
  <si>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</si>
  <si>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</si>
  <si>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</si>
  <si>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</si>
  <si>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</si>
  <si>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</si>
  <si>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</si>
  <si>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</si>
  <si>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</si>
  <si>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</si>
  <si>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</si>
  <si>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</si>
  <si>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</si>
  <si>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</si>
  <si>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</si>
  <si>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</si>
  <si>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</si>
  <si>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</si>
  <si>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</si>
  <si>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</si>
  <si>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</si>
  <si>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</si>
  <si>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</si>
  <si>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</si>
  <si>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</si>
  <si>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</si>
  <si>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</si>
  <si>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</si>
  <si>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</si>
  <si>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</si>
  <si>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</si>
  <si>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</si>
  <si>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</si>
  <si>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</si>
  <si>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</si>
  <si>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</si>
  <si>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</si>
  <si>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</si>
  <si>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</si>
  <si>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</si>
  <si>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</si>
  <si>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</si>
  <si>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</si>
  <si>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</si>
  <si>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</si>
  <si>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</si>
  <si>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</si>
  <si>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</si>
  <si>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</si>
  <si>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</si>
  <si>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</si>
  <si>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</si>
  <si>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</si>
  <si>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</si>
  <si>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</si>
  <si>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</si>
  <si>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</si>
  <si>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</si>
  <si>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</si>
  <si>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</si>
  <si>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</si>
  <si>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</si>
  <si>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</si>
  <si>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</si>
  <si>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</si>
  <si>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</si>
  <si>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</si>
  <si>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</si>
  <si>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</si>
  <si>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</si>
  <si>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</si>
  <si>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</si>
  <si>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</si>
  <si>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</si>
  <si>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</si>
  <si>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</si>
  <si>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</si>
  <si>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</si>
  <si>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</si>
  <si>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</si>
  <si>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</si>
  <si>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</si>
  <si>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</si>
  <si>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</si>
  <si>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</si>
  <si>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</si>
  <si>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</si>
  <si>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</si>
  <si>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</si>
  <si>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</si>
  <si>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</si>
  <si>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</si>
  <si>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</si>
  <si>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</si>
  <si>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</si>
  <si>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</si>
  <si>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</si>
  <si>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</si>
  <si>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</si>
  <si>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</si>
  <si>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</si>
  <si>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</si>
  <si>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</si>
  <si>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</si>
  <si>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</si>
  <si>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</si>
  <si>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</si>
  <si>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</si>
  <si>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</si>
  <si>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</si>
  <si>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</si>
  <si>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</si>
  <si>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</si>
  <si>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</si>
  <si>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</si>
  <si>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</si>
  <si>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</si>
  <si>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</si>
  <si>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</si>
  <si>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</si>
  <si>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</si>
  <si>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</si>
  <si>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</si>
  <si>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</si>
  <si>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</si>
  <si>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</si>
  <si>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</si>
  <si>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</si>
  <si>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</si>
  <si>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</si>
  <si>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</si>
  <si>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</si>
  <si>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</si>
  <si>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</si>
  <si>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</si>
  <si>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</si>
  <si>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</si>
  <si>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</si>
  <si>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</si>
  <si>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</si>
  <si>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</si>
  <si>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</si>
  <si>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</si>
  <si>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</si>
  <si>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</si>
  <si>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</si>
  <si>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</si>
  <si>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</si>
  <si>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</si>
  <si>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</si>
  <si>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</si>
  <si>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</si>
  <si>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</si>
  <si>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</si>
  <si>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</si>
  <si>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</si>
  <si>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</si>
  <si>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</si>
  <si>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</si>
  <si>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</si>
  <si>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</si>
  <si>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</si>
  <si>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</si>
  <si>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</si>
  <si>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</si>
  <si>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</si>
  <si>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</si>
  <si>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</si>
  <si>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</si>
  <si>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</si>
  <si>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</si>
  <si>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</si>
  <si>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</si>
  <si>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</si>
  <si>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</si>
  <si>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</si>
  <si>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</si>
  <si>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</si>
  <si>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</si>
  <si>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</si>
  <si>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</si>
  <si>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</si>
  <si>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</si>
  <si>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</si>
  <si>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</si>
  <si>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</si>
  <si>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</si>
  <si>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</si>
  <si>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</si>
  <si>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</si>
  <si>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</si>
  <si>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</si>
  <si>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</si>
  <si>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</si>
  <si>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</si>
  <si>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</si>
  <si>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</si>
  <si>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</si>
  <si>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</si>
  <si>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</si>
  <si>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</si>
  <si>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</si>
  <si>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</si>
  <si>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</si>
  <si>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</si>
  <si>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</si>
  <si>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</si>
  <si>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</si>
  <si>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</si>
  <si>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</si>
  <si>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</si>
  <si>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</si>
  <si>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</si>
  <si>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</si>
  <si>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</si>
  <si>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</si>
  <si>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</si>
  <si>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</si>
  <si>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</si>
  <si>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</si>
  <si>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</si>
  <si>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</si>
  <si>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</si>
  <si>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</si>
  <si>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</si>
  <si>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</si>
  <si>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</si>
  <si>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</si>
  <si>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</si>
  <si>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</si>
  <si>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</si>
  <si>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</si>
  <si>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</si>
  <si>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</si>
  <si>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</si>
  <si>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</si>
  <si>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</si>
  <si>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</si>
  <si>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</si>
  <si>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</si>
  <si>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</si>
  <si>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</si>
  <si>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</si>
  <si>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</si>
  <si>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</si>
  <si>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</si>
  <si>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</si>
  <si>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</si>
  <si>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</si>
  <si>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</si>
  <si>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</si>
  <si>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</si>
  <si>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</si>
  <si>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</si>
  <si>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</si>
  <si>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</si>
  <si>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</si>
  <si>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</si>
  <si>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</si>
  <si>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</si>
  <si>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</si>
  <si>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</si>
  <si>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</si>
  <si>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</si>
  <si>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</si>
  <si>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</si>
  <si>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</si>
  <si>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</si>
  <si>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</si>
  <si>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</si>
  <si>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</si>
  <si>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</si>
  <si>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</si>
  <si>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</si>
  <si>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</si>
  <si>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</si>
  <si>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</si>
  <si>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</si>
  <si>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</si>
  <si>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</si>
  <si>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</si>
  <si>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</si>
  <si>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</si>
  <si>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</si>
  <si>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</si>
  <si>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</si>
  <si>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</si>
  <si>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</si>
  <si>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</si>
  <si>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</si>
  <si>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</si>
  <si>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</si>
  <si>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</si>
  <si>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</si>
  <si>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</si>
  <si>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</si>
  <si>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</si>
  <si>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</si>
  <si>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</si>
  <si>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</si>
  <si>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</si>
  <si>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</si>
  <si>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</si>
  <si>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</si>
  <si>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</si>
  <si>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</si>
  <si>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</si>
  <si>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</si>
  <si>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</si>
  <si>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</si>
  <si>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</si>
  <si>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</si>
  <si>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</si>
  <si>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</si>
  <si>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</si>
  <si>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</si>
  <si>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</si>
  <si>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</si>
  <si>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</si>
  <si>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</si>
  <si>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</si>
  <si>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</si>
  <si>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</si>
  <si>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</si>
  <si>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</si>
  <si>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</si>
  <si>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</si>
  <si>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</si>
  <si>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</si>
  <si>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</si>
  <si>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</si>
  <si>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</si>
  <si>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</si>
  <si>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</si>
  <si>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</si>
  <si>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</si>
  <si>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</si>
  <si>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</si>
  <si>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</si>
  <si>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</si>
  <si>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</si>
  <si>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</si>
  <si>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</si>
  <si>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</si>
  <si>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</si>
  <si>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</si>
  <si>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</si>
  <si>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</si>
  <si>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</si>
  <si>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</si>
  <si>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</si>
  <si>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</si>
  <si>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</si>
  <si>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</si>
  <si>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</si>
  <si>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</si>
  <si>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</si>
  <si>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</si>
  <si>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</si>
  <si>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</si>
  <si>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</si>
  <si>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</si>
  <si>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</si>
  <si>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</si>
  <si>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</si>
  <si>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</si>
  <si>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</si>
  <si>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</si>
  <si>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</si>
  <si>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</si>
  <si>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</si>
  <si>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</si>
  <si>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</si>
  <si>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</si>
  <si>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</si>
  <si>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</si>
  <si>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</si>
  <si>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</si>
  <si>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</si>
  <si>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</si>
  <si>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</si>
  <si>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</si>
  <si>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</si>
  <si>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</si>
  <si>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</si>
  <si>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</si>
  <si>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</si>
  <si>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</si>
  <si>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</si>
  <si>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</si>
  <si>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</si>
  <si>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</si>
  <si>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</si>
  <si>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</si>
  <si>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</si>
  <si>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</si>
  <si>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</si>
  <si>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</si>
  <si>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</si>
  <si>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</si>
  <si>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</si>
  <si>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</si>
  <si>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</si>
  <si>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</si>
  <si>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</si>
  <si>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</si>
  <si>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</si>
  <si>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</si>
  <si>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</si>
  <si>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</si>
  <si>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</si>
  <si>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</si>
  <si>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</si>
  <si>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</si>
  <si>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</si>
  <si>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</si>
  <si>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</si>
  <si>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</si>
  <si>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</si>
  <si>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</si>
  <si>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</si>
  <si>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</si>
  <si>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</si>
  <si>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</si>
  <si>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</si>
  <si>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</si>
  <si>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</si>
  <si>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</si>
  <si>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</si>
  <si>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</si>
  <si>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</si>
  <si>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</si>
  <si>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</si>
  <si>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</si>
  <si>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</si>
  <si>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</si>
  <si>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</si>
  <si>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</si>
  <si>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</si>
  <si>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</si>
  <si>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</si>
  <si>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</si>
  <si>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</si>
  <si>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</si>
  <si>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</si>
  <si>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</si>
  <si>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</si>
  <si>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</si>
  <si>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</si>
  <si>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</si>
  <si>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</si>
  <si>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</si>
  <si>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</si>
  <si>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</si>
  <si>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</si>
  <si>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</si>
  <si>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</si>
  <si>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</si>
  <si>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</si>
  <si>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</si>
  <si>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</si>
  <si>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</si>
  <si>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</si>
  <si>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</si>
  <si>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</si>
  <si>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</si>
  <si>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</si>
  <si>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</si>
  <si>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</si>
  <si>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</si>
  <si>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</si>
  <si>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</si>
  <si>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</si>
  <si>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</si>
  <si>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</si>
  <si>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</si>
  <si>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</si>
  <si>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</si>
  <si>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</si>
  <si>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</si>
  <si>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</si>
  <si>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</si>
  <si>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</si>
  <si>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</si>
  <si>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</si>
  <si>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</si>
  <si>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</si>
  <si>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</si>
  <si>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</si>
  <si>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</si>
  <si>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</si>
  <si>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</si>
  <si>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</si>
  <si>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</si>
  <si>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</si>
  <si>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</si>
  <si>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</si>
  <si>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</si>
  <si>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</si>
  <si>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</si>
  <si>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</si>
  <si>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</si>
  <si>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</si>
  <si>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</si>
  <si>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</si>
  <si>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</si>
  <si>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</si>
  <si>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</si>
  <si>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</si>
  <si>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</si>
  <si>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</si>
  <si>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</si>
  <si>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</si>
  <si>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</si>
  <si>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</si>
  <si>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</si>
  <si>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</si>
  <si>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</si>
  <si>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</si>
  <si>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</si>
  <si>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</si>
  <si>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</si>
  <si>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</si>
  <si>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</si>
  <si>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</si>
  <si>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</si>
  <si>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</si>
  <si>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</si>
  <si>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</si>
  <si>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</si>
  <si>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</si>
  <si>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</si>
  <si>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</si>
  <si>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</si>
  <si>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</si>
  <si>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</si>
  <si>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</si>
  <si>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</si>
  <si>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</si>
  <si>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</si>
  <si>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</si>
  <si>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</si>
  <si>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</si>
  <si>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</si>
  <si>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</si>
  <si>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</si>
  <si>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</si>
  <si>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</si>
  <si>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</si>
  <si>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</si>
  <si>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</si>
  <si>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</si>
  <si>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</si>
  <si>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</si>
  <si>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</si>
  <si>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</si>
  <si>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</si>
  <si>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</si>
  <si>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</si>
  <si>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</si>
  <si>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</si>
  <si>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</si>
  <si>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</si>
  <si>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</si>
  <si>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</si>
  <si>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</si>
  <si>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</si>
  <si>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</si>
  <si>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</si>
  <si>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</si>
  <si>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</si>
  <si>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</si>
  <si>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</si>
  <si>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</si>
  <si>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</si>
  <si>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</si>
  <si>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</si>
  <si>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</si>
  <si>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</si>
  <si>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</si>
  <si>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</si>
  <si>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</si>
  <si>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</si>
  <si>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</si>
  <si>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</si>
  <si>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</si>
  <si>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</si>
  <si>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</si>
  <si>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</si>
  <si>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</si>
  <si>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</si>
  <si>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</si>
  <si>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</si>
  <si>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</si>
  <si>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</si>
  <si>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</si>
  <si>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</si>
  <si>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</si>
  <si>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</si>
  <si>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</si>
  <si>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</si>
  <si>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</si>
  <si>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</si>
  <si>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</si>
  <si>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</si>
  <si>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</si>
  <si>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</si>
  <si>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</si>
  <si>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</si>
  <si>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</si>
  <si>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</si>
  <si>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</si>
  <si>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</si>
  <si>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</si>
  <si>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</si>
  <si>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</si>
  <si>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</si>
  <si>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</si>
  <si>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</si>
  <si>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</si>
  <si>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</si>
  <si>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</si>
  <si>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</si>
  <si>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</si>
  <si>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</si>
  <si>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</si>
  <si>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</si>
  <si>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</si>
  <si>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</si>
  <si>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</si>
  <si>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</si>
  <si>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</si>
  <si>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</si>
  <si>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</si>
  <si>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</si>
  <si>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</si>
  <si>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</si>
  <si>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</si>
  <si>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</si>
  <si>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</si>
  <si>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</si>
  <si>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</si>
  <si>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</si>
  <si>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</si>
  <si>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</si>
  <si>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</si>
  <si>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</si>
  <si>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</si>
  <si>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</si>
  <si>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</si>
  <si>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</si>
  <si>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</si>
  <si>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</si>
  <si>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</si>
  <si>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</si>
  <si>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</si>
  <si>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</si>
  <si>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</si>
  <si>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</si>
  <si>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</si>
  <si>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</si>
  <si>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</si>
  <si>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</si>
  <si>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</si>
  <si>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</si>
  <si>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</si>
  <si>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</si>
  <si>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</si>
  <si>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</si>
  <si>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</si>
  <si>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</si>
  <si>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</si>
  <si>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</si>
  <si>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</si>
  <si>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</si>
  <si>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</si>
  <si>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</si>
  <si>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</si>
  <si>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</si>
  <si>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</si>
  <si>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</si>
  <si>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</si>
  <si>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</si>
  <si>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</si>
  <si>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</si>
  <si>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</si>
  <si>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</si>
  <si>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</si>
  <si>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</si>
  <si>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</si>
  <si>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</si>
  <si>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</si>
  <si>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</si>
  <si>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</si>
  <si>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</si>
  <si>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</si>
  <si>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</si>
  <si>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</si>
  <si>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</si>
  <si>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</si>
  <si>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</si>
  <si>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</si>
  <si>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</si>
  <si>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</si>
  <si>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</si>
  <si>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</si>
  <si>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</si>
  <si>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</si>
  <si>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</si>
  <si>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</si>
  <si>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</si>
  <si>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</si>
  <si>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</si>
  <si>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</si>
  <si>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</si>
  <si>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</si>
  <si>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</si>
  <si>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</si>
  <si>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</si>
  <si>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</si>
  <si>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</si>
  <si>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</si>
  <si>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</si>
  <si>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</si>
  <si>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</si>
  <si>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</si>
  <si>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</si>
  <si>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</si>
  <si>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</si>
  <si>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</si>
  <si>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</si>
  <si>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</si>
  <si>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</si>
  <si>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</si>
  <si>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</si>
  <si>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</si>
  <si>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</si>
  <si>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</si>
  <si>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</si>
  <si>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</si>
  <si>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</si>
  <si>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</si>
  <si>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</si>
  <si>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</si>
  <si>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</si>
  <si>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</si>
  <si>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</si>
  <si>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</si>
  <si>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</si>
  <si>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</si>
  <si>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</si>
  <si>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</si>
  <si>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</si>
  <si>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</si>
  <si>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</si>
  <si>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</si>
  <si>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</si>
  <si>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</si>
  <si>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</si>
  <si>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</si>
  <si>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</si>
  <si>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</si>
  <si>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</si>
  <si>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</si>
  <si>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</si>
  <si>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</si>
  <si>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</si>
  <si>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</si>
  <si>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</si>
  <si>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</si>
  <si>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</si>
  <si>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</si>
  <si>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</si>
  <si>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</si>
  <si>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</si>
  <si>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</si>
  <si>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</si>
  <si>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</si>
  <si>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</si>
  <si>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</si>
  <si>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</si>
  <si>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</si>
  <si>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</si>
  <si>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</si>
  <si>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</si>
  <si>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</si>
  <si>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</si>
  <si>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</si>
  <si>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</si>
  <si>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</si>
  <si>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</si>
  <si>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</si>
  <si>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</si>
  <si>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</si>
  <si>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</si>
  <si>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</si>
  <si>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</si>
  <si>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</si>
  <si>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</si>
  <si>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</si>
  <si>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</si>
  <si>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</si>
  <si>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</si>
  <si>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</si>
  <si>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</si>
  <si>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</si>
  <si>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</si>
  <si>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</si>
  <si>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</si>
  <si>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</si>
  <si>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</si>
  <si>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</si>
  <si>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</si>
  <si>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</si>
  <si>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</si>
  <si>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</si>
  <si>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</si>
  <si>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</si>
  <si>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</si>
  <si>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</si>
  <si>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</si>
  <si>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</si>
  <si>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</si>
  <si>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</si>
  <si>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</si>
  <si>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</si>
  <si>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</si>
  <si>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</si>
  <si>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</si>
  <si>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</si>
  <si>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</si>
  <si>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</si>
  <si>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</si>
  <si>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</si>
  <si>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</si>
  <si>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</si>
  <si>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</si>
  <si>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</si>
  <si>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</si>
  <si>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</si>
  <si>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</si>
  <si>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</si>
  <si>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</si>
  <si>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</si>
  <si>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</si>
  <si>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</si>
  <si>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</si>
  <si>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</si>
  <si>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</si>
  <si>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</si>
  <si>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</si>
  <si>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</si>
  <si>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</si>
  <si>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</si>
  <si>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</si>
  <si>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</si>
  <si>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</si>
  <si>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</si>
  <si>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</si>
  <si>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</si>
  <si>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</si>
  <si>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</si>
  <si>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</si>
  <si>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</si>
  <si>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</si>
  <si>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</si>
  <si>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</si>
  <si>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</si>
  <si>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</si>
  <si>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</si>
  <si>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</si>
  <si>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</si>
  <si>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</si>
  <si>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</si>
  <si>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</si>
  <si>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</si>
  <si>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</si>
  <si>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</si>
  <si>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</si>
  <si>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</si>
  <si>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</si>
  <si>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</si>
  <si>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</si>
  <si>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</si>
  <si>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</si>
  <si>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</si>
  <si>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</si>
  <si>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</si>
  <si>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</si>
  <si>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</si>
  <si>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</si>
  <si>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</si>
  <si>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</si>
  <si>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</si>
  <si>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</si>
  <si>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</si>
  <si>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</si>
  <si>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</si>
  <si>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</si>
  <si>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</si>
  <si>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</si>
  <si>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</si>
  <si>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</si>
  <si>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</si>
  <si>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</si>
  <si>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</si>
  <si>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</si>
  <si>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</si>
  <si>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</si>
  <si>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</si>
  <si>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</si>
  <si>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</si>
  <si>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</si>
  <si>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</si>
  <si>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</si>
  <si>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</si>
  <si>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</si>
  <si>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</si>
  <si>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</si>
  <si>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</si>
  <si>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</si>
  <si>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</si>
  <si>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</si>
  <si>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</si>
  <si>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</si>
  <si>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</si>
  <si>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</si>
  <si>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</si>
  <si>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</si>
  <si>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</si>
  <si>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</si>
  <si>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</si>
  <si>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</si>
  <si>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</si>
  <si>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</si>
  <si>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</si>
  <si>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</si>
  <si>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</si>
  <si>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</si>
  <si>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</si>
  <si>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</si>
  <si>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</si>
  <si>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</si>
  <si>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</si>
  <si>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</si>
  <si>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</si>
  <si>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</si>
  <si>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</si>
  <si>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</si>
  <si>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</si>
  <si>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</si>
  <si>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</si>
  <si>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</si>
  <si>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</si>
  <si>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</si>
  <si>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</si>
  <si>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</si>
  <si>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</si>
  <si>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</si>
  <si>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</si>
  <si>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</si>
  <si>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</si>
  <si>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</si>
  <si>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</si>
  <si>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</si>
  <si>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</si>
  <si>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</si>
  <si>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</si>
  <si>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</si>
  <si>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</si>
  <si>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</si>
  <si>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</si>
  <si>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</si>
  <si>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</si>
  <si>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</si>
  <si>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</si>
  <si>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</si>
  <si>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</si>
  <si>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</si>
  <si>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</si>
  <si>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</si>
  <si>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</si>
  <si>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</si>
  <si>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</si>
  <si>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</si>
  <si>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</si>
  <si>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</si>
  <si>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</si>
  <si>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</si>
  <si>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</si>
  <si>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</si>
  <si>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</si>
  <si>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</si>
  <si>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</si>
  <si>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</si>
  <si>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</si>
  <si>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</si>
  <si>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</si>
  <si>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</si>
  <si>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</si>
  <si>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</si>
  <si>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</si>
  <si>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</si>
  <si>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</si>
  <si>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</si>
  <si>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</si>
  <si>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</si>
  <si>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</si>
  <si>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</si>
  <si>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</si>
  <si>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</si>
  <si>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</si>
  <si>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</si>
  <si>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</si>
  <si>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</si>
  <si>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</si>
  <si>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</si>
  <si>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</si>
  <si>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</si>
  <si>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</si>
  <si>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</si>
  <si>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</si>
  <si>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</si>
  <si>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</si>
  <si>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</si>
  <si>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</si>
  <si>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</si>
  <si>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</si>
  <si>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</si>
  <si>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</si>
  <si>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</si>
  <si>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</si>
  <si>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</si>
  <si>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</si>
  <si>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</si>
  <si>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</si>
  <si>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</si>
  <si>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</si>
  <si>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</si>
  <si>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</si>
  <si>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</si>
  <si>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</si>
  <si>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</si>
  <si>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</si>
  <si>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</si>
  <si>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</si>
  <si>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</si>
  <si>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</si>
  <si>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</si>
  <si>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</si>
  <si>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</si>
  <si>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</si>
  <si>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</si>
  <si>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</si>
  <si>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</si>
  <si>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</si>
  <si>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</si>
  <si>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</si>
  <si>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</si>
  <si>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</si>
  <si>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</si>
  <si>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</si>
  <si>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</si>
  <si>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</si>
  <si>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</si>
  <si>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</si>
  <si>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</si>
  <si>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</si>
  <si>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</si>
  <si>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</si>
  <si>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</si>
  <si>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</si>
  <si>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</si>
  <si>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</si>
  <si>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</si>
  <si>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</si>
  <si>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</si>
  <si>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</si>
  <si>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</si>
  <si>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</si>
  <si>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</si>
  <si>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</si>
  <si>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</si>
  <si>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</si>
  <si>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</si>
  <si>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</si>
  <si>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</si>
  <si>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</si>
  <si>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</si>
  <si>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</si>
  <si>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</si>
  <si>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</si>
  <si>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</si>
  <si>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</si>
  <si>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</si>
  <si>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</si>
  <si>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</si>
  <si>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</si>
  <si>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</si>
  <si>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</si>
  <si>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</si>
  <si>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</si>
  <si>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</si>
  <si>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</si>
  <si>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</si>
  <si>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</si>
  <si>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</si>
  <si>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</si>
  <si>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</si>
  <si>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</si>
  <si>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</si>
  <si>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</si>
  <si>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</si>
  <si>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</si>
  <si>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</si>
  <si>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</si>
  <si>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</si>
  <si>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</si>
  <si>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</si>
  <si>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</si>
  <si>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</si>
  <si>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</si>
  <si>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</si>
  <si>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</si>
  <si>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</si>
  <si>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</si>
  <si>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</si>
  <si>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</si>
  <si>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</si>
  <si>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</si>
  <si>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</si>
  <si>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</si>
  <si>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</si>
  <si>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</si>
  <si>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</si>
  <si>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</si>
  <si>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</si>
  <si>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</si>
  <si>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</si>
  <si>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</si>
  <si>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</si>
  <si>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</si>
  <si>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</si>
  <si>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</si>
  <si>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</si>
  <si>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</si>
  <si>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</si>
  <si>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</si>
  <si>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</si>
  <si>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</si>
  <si>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</si>
  <si>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</si>
  <si>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</si>
  <si>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</si>
  <si>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</si>
  <si>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</si>
  <si>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</si>
  <si>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</si>
  <si>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</si>
  <si>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</si>
  <si>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</si>
  <si>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</si>
  <si>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</si>
  <si>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</si>
  <si>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</si>
  <si>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</si>
  <si>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</si>
  <si>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</si>
  <si>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</si>
  <si>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</si>
  <si>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</si>
  <si>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</si>
  <si>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</si>
  <si>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</si>
  <si>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</si>
  <si>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</si>
  <si>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</si>
  <si>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</si>
  <si>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</si>
  <si>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</si>
  <si>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</si>
  <si>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</si>
  <si>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</si>
  <si>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</si>
  <si>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</si>
  <si>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</si>
  <si>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</si>
  <si>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</si>
  <si>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</si>
  <si>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</si>
  <si>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</si>
  <si>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</si>
  <si>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</si>
  <si>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</si>
  <si>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</si>
  <si>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</si>
  <si>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</si>
  <si>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</si>
  <si>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</si>
  <si>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</si>
  <si>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</si>
  <si>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</si>
  <si>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</si>
  <si>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</si>
  <si>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</si>
  <si>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</si>
  <si>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</si>
  <si>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</si>
  <si>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</si>
  <si>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</si>
  <si>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</si>
  <si>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</si>
  <si>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</si>
  <si>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</si>
  <si>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</si>
  <si>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</si>
  <si>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</si>
  <si>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</si>
  <si>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</si>
  <si>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</si>
  <si>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</si>
  <si>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</si>
  <si>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</si>
  <si>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</si>
  <si>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</si>
  <si>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</si>
  <si>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</si>
  <si>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</si>
  <si>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</si>
  <si>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</si>
  <si>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</si>
  <si>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</si>
  <si>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</si>
  <si>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</si>
  <si>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</si>
  <si>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</si>
  <si>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</si>
  <si>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</si>
  <si>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</si>
  <si>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</si>
  <si>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</si>
  <si>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</si>
  <si>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</si>
  <si>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</si>
  <si>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</si>
  <si>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</si>
  <si>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</si>
  <si>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</si>
  <si>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</si>
  <si>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</si>
  <si>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</si>
  <si>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</si>
  <si>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</si>
  <si>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</si>
  <si>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</si>
  <si>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</si>
  <si>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</si>
  <si>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</si>
  <si>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</si>
  <si>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</si>
  <si>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</si>
  <si>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</si>
  <si>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</si>
  <si>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</si>
  <si>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</si>
  <si>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</si>
  <si>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</si>
  <si>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</si>
  <si>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</si>
  <si>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</si>
  <si>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</si>
  <si>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</si>
  <si>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</si>
  <si>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</si>
  <si>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</si>
  <si>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</si>
  <si>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</si>
  <si>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</si>
  <si>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</si>
  <si>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</si>
  <si>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</si>
  <si>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</si>
  <si>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</si>
  <si>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</si>
  <si>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</si>
  <si>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</si>
  <si>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</si>
  <si>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</si>
  <si>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</si>
  <si>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</si>
  <si>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</si>
  <si>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</si>
  <si>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</si>
  <si>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</si>
  <si>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</si>
  <si>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</si>
  <si>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</si>
  <si>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</si>
  <si>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</si>
  <si>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</si>
  <si>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</si>
  <si>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</si>
  <si>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</si>
  <si>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</si>
  <si>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</si>
  <si>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</si>
  <si>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</si>
  <si>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</si>
  <si>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</si>
  <si>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</si>
  <si>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</si>
  <si>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</si>
  <si>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</si>
  <si>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</si>
  <si>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</si>
  <si>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</si>
  <si>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</si>
  <si>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</si>
  <si>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</si>
  <si>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</si>
  <si>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</si>
  <si>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</si>
  <si>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</si>
  <si>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</si>
  <si>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</si>
  <si>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</si>
  <si>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</si>
  <si>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</si>
  <si>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</si>
  <si>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</si>
  <si>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</si>
  <si>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</si>
  <si>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</si>
  <si>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</si>
  <si>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</si>
  <si>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</si>
  <si>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</si>
  <si>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</si>
  <si>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</si>
  <si>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</si>
  <si>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</si>
  <si>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</si>
  <si>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</si>
  <si>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</si>
  <si>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</si>
  <si>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</si>
  <si>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</si>
  <si>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</si>
  <si>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</si>
  <si>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</si>
  <si>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</si>
  <si>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</si>
  <si>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</si>
  <si>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</si>
  <si>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</si>
  <si>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</si>
  <si>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</si>
  <si>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</si>
  <si>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</si>
  <si>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</si>
  <si>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</si>
  <si>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</si>
  <si>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</si>
  <si>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</si>
  <si>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</si>
  <si>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</si>
  <si>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</si>
  <si>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</si>
  <si>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</si>
  <si>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</si>
  <si>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</si>
  <si>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</si>
  <si>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</si>
  <si>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</si>
  <si>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</si>
  <si>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</si>
  <si>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</si>
  <si>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</si>
  <si>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</si>
  <si>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</si>
  <si>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</si>
  <si>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</si>
  <si>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</si>
  <si>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</si>
  <si>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</si>
  <si>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</si>
  <si>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</si>
  <si>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</si>
  <si>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</si>
  <si>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</si>
  <si>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</si>
  <si>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</si>
  <si>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</si>
  <si>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</si>
  <si>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</si>
  <si>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</si>
  <si>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</si>
  <si>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</si>
  <si>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</si>
  <si>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</si>
  <si>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</si>
  <si>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</si>
  <si>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</si>
  <si>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</si>
  <si>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</si>
  <si>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</si>
  <si>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</si>
  <si>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</si>
  <si>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</si>
  <si>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</si>
  <si>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</si>
  <si>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</si>
  <si>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</si>
  <si>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</si>
  <si>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</si>
  <si>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</si>
  <si>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</si>
  <si>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</si>
  <si>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</si>
  <si>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</si>
  <si>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</si>
  <si>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</si>
  <si>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</si>
  <si>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</si>
  <si>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</si>
  <si>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</si>
  <si>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</si>
  <si>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</si>
  <si>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</si>
  <si>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</si>
  <si>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</si>
  <si>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</si>
  <si>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</si>
  <si>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</si>
  <si>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</si>
  <si>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</si>
  <si>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</si>
  <si>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</si>
  <si>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</si>
  <si>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</si>
  <si>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</si>
  <si>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</si>
  <si>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</si>
  <si>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</si>
  <si>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</si>
  <si>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</si>
  <si>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</si>
  <si>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</si>
  <si>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</si>
  <si>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</si>
  <si>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</si>
  <si>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</si>
  <si>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</si>
  <si>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</si>
  <si>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</si>
  <si>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</si>
  <si>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</si>
  <si>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</si>
  <si>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</si>
  <si>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</si>
  <si>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</si>
  <si>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</si>
  <si>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</si>
  <si>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</si>
  <si>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</si>
  <si>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</si>
  <si>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</si>
  <si>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</si>
  <si>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</si>
  <si>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</si>
  <si>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</si>
  <si>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</si>
  <si>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</si>
  <si>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</si>
  <si>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</si>
  <si>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</si>
  <si>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</si>
  <si>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</si>
  <si>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</si>
  <si>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</si>
  <si>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</si>
  <si>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</si>
  <si>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</si>
  <si>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</si>
  <si>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</si>
  <si>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</si>
  <si>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</si>
  <si>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</si>
  <si>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</si>
  <si>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</si>
  <si>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</si>
  <si>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</si>
  <si>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</si>
  <si>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</si>
  <si>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</si>
  <si>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</si>
  <si>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</si>
  <si>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</si>
  <si>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</si>
  <si>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</si>
  <si>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</si>
  <si>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</si>
  <si>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</si>
  <si>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</si>
  <si>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</si>
  <si>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</si>
  <si>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</si>
  <si>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</si>
  <si>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</si>
  <si>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</si>
  <si>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</si>
  <si>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</si>
  <si>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</si>
  <si>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</si>
  <si>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</si>
  <si>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</si>
  <si>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</si>
  <si>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</si>
  <si>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</si>
  <si>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</si>
  <si>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</si>
  <si>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</si>
  <si>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</si>
  <si>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</si>
  <si>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</si>
  <si>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</si>
  <si>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</si>
  <si>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</si>
  <si>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</si>
  <si>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</si>
  <si>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</si>
  <si>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</si>
  <si>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</si>
  <si>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</si>
  <si>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</si>
  <si>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</si>
  <si>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</si>
  <si>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</si>
  <si>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</si>
  <si>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</si>
  <si>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</si>
  <si>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</si>
  <si>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</si>
  <si>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</si>
  <si>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</si>
  <si>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</si>
  <si>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</si>
  <si>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</si>
  <si>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</si>
  <si>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</si>
  <si>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</si>
  <si>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</si>
  <si>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</si>
  <si>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</si>
  <si>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</si>
  <si>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</si>
  <si>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</si>
  <si>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</si>
  <si>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</si>
  <si>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</si>
  <si>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</si>
  <si>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</si>
  <si>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</si>
  <si>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</si>
  <si>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</si>
  <si>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</si>
  <si>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</si>
  <si>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</si>
  <si>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</si>
  <si>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</si>
  <si>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</si>
  <si>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</si>
  <si>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</si>
  <si>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</si>
  <si>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</si>
  <si>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</si>
  <si>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</si>
  <si>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</si>
  <si>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</si>
  <si>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</si>
  <si>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</si>
  <si>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</si>
  <si>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</si>
  <si>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</si>
  <si>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</si>
  <si>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</si>
  <si>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</si>
  <si>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</si>
  <si>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</si>
  <si>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</si>
  <si>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</si>
  <si>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</si>
  <si>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</si>
  <si>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</si>
  <si>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</si>
  <si>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</si>
  <si>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</si>
  <si>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</si>
  <si>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</si>
  <si>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</si>
  <si>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</si>
  <si>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</si>
  <si>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</si>
  <si>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</si>
  <si>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</si>
  <si>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</si>
  <si>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</si>
  <si>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</si>
  <si>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</si>
  <si>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</si>
  <si>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</si>
  <si>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</si>
  <si>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</si>
  <si>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</si>
  <si>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</si>
  <si>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</si>
  <si>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</si>
  <si>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</si>
  <si>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</si>
  <si>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</si>
  <si>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</si>
  <si>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</si>
  <si>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</si>
  <si>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</si>
  <si>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</si>
  <si>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</si>
  <si>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</si>
  <si>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</si>
  <si>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</si>
  <si>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</si>
  <si>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</si>
  <si>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</si>
  <si>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</si>
  <si>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</si>
  <si>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</si>
  <si>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</si>
  <si>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</si>
  <si>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</si>
  <si>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</si>
  <si>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</si>
  <si>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</si>
  <si>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</si>
  <si>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</si>
  <si>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</si>
  <si>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</si>
  <si>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</si>
  <si>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</si>
  <si>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</si>
  <si>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</si>
  <si>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</si>
  <si>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</si>
  <si>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</si>
  <si>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</si>
  <si>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</si>
  <si>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</si>
  <si>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</si>
  <si>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</si>
  <si>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</si>
  <si>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</si>
  <si>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</si>
  <si>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</si>
  <si>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</si>
  <si>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</si>
  <si>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</si>
  <si>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</si>
  <si>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</si>
  <si>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</si>
  <si>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</si>
  <si>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</si>
  <si>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</si>
  <si>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</si>
  <si>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</si>
  <si>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</si>
  <si>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</si>
  <si>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</si>
  <si>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</si>
  <si>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</si>
  <si>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</si>
  <si>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</si>
  <si>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</si>
  <si>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</si>
  <si>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</si>
  <si>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</si>
  <si>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</si>
  <si>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</si>
  <si>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</si>
  <si>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</si>
  <si>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</si>
  <si>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</si>
  <si>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</si>
  <si>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</si>
  <si>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</si>
  <si>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</si>
  <si>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</si>
  <si>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</si>
  <si>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</si>
  <si>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</si>
  <si>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</si>
  <si>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</si>
  <si>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</si>
  <si>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</si>
  <si>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</si>
  <si>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</si>
  <si>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</si>
  <si>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</si>
  <si>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</si>
  <si>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</si>
  <si>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</si>
  <si>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</si>
  <si>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</si>
  <si>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</si>
  <si>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</si>
  <si>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</si>
  <si>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</si>
  <si>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</si>
  <si>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</si>
  <si>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</si>
  <si>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</si>
  <si>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</si>
  <si>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</si>
  <si>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</si>
  <si>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</si>
  <si>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</si>
  <si>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</si>
  <si>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</si>
  <si>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</si>
  <si>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</si>
  <si>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</si>
  <si>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</si>
  <si>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</si>
  <si>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</si>
  <si>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</si>
  <si>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</si>
  <si>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</si>
  <si>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</si>
  <si>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</si>
  <si>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</si>
  <si>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</si>
  <si>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</si>
  <si>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</si>
  <si>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</si>
  <si>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</si>
  <si>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</si>
  <si>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</si>
  <si>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</si>
  <si>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</si>
  <si>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</si>
  <si>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</si>
  <si>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</si>
  <si>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</si>
  <si>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</si>
  <si>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</si>
  <si>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</si>
  <si>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</si>
  <si>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</si>
  <si>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</si>
  <si>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</si>
  <si>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</si>
  <si>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</si>
  <si>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</si>
  <si>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</si>
  <si>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</si>
  <si>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</si>
  <si>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</si>
  <si>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</si>
  <si>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</si>
  <si>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</si>
  <si>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</si>
  <si>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</si>
  <si>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</si>
  <si>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</si>
  <si>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</si>
  <si>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</si>
  <si>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</si>
  <si>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</si>
  <si>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</si>
  <si>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</si>
  <si>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</si>
  <si>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</si>
  <si>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</si>
  <si>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</si>
  <si>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</si>
  <si>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</si>
  <si>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</si>
  <si>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</si>
  <si>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</si>
  <si>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</si>
  <si>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</si>
  <si>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</si>
  <si>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</si>
  <si>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</si>
  <si>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</si>
  <si>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</si>
  <si>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</si>
  <si>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</si>
  <si>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</si>
  <si>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</si>
  <si>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</si>
  <si>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</si>
  <si>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</si>
  <si>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</si>
  <si>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</si>
  <si>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</si>
  <si>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</si>
  <si>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</si>
  <si>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</si>
  <si>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</si>
  <si>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</si>
  <si>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</si>
  <si>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</si>
  <si>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</si>
  <si>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</si>
  <si>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</si>
  <si>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</si>
  <si>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</si>
  <si>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</si>
  <si>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</si>
  <si>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</si>
  <si>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</si>
  <si>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</si>
  <si>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</si>
  <si>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</si>
  <si>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</si>
  <si>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</si>
  <si>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</si>
  <si>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</si>
  <si>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</si>
  <si>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</si>
  <si>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</si>
  <si>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</si>
  <si>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</si>
  <si>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</si>
  <si>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</si>
  <si>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</si>
  <si>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</si>
  <si>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</si>
  <si>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</si>
  <si>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</si>
  <si>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</si>
  <si>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</si>
  <si>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</si>
  <si>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</si>
  <si>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</si>
  <si>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</si>
  <si>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</si>
  <si>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</si>
  <si>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</si>
  <si>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</si>
  <si>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</si>
  <si>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</si>
  <si>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</si>
  <si>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</si>
  <si>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</si>
  <si>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</si>
  <si>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</si>
  <si>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</si>
  <si>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</si>
  <si>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</si>
  <si>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</si>
  <si>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</si>
  <si>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</si>
  <si>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</si>
  <si>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</si>
  <si>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</si>
  <si>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</si>
  <si>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</si>
  <si>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</si>
  <si>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</si>
  <si>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</si>
  <si>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</si>
  <si>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</si>
  <si>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</si>
  <si>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</si>
  <si>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</si>
  <si>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</si>
  <si>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</si>
  <si>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</si>
  <si>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</si>
  <si>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</si>
  <si>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</si>
  <si>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</si>
  <si>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</si>
  <si>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</si>
  <si>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</si>
  <si>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</si>
  <si>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</si>
  <si>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</si>
  <si>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</si>
  <si>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</si>
  <si>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</si>
  <si>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</si>
  <si>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</si>
  <si>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</si>
  <si>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</si>
  <si>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</si>
  <si>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</si>
  <si>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</si>
  <si>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</si>
  <si>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</si>
  <si>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</si>
  <si>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</si>
  <si>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</si>
  <si>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</si>
  <si>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</si>
  <si>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</si>
  <si>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</si>
  <si>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</si>
  <si>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</si>
  <si>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</si>
  <si>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</si>
  <si>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</si>
  <si>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</si>
  <si>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</si>
  <si>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</si>
  <si>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</si>
  <si>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</si>
  <si>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</si>
  <si>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</si>
  <si>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</si>
  <si>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</si>
  <si>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</si>
  <si>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</si>
  <si>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</si>
  <si>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</si>
  <si>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</si>
  <si>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</si>
  <si>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</si>
  <si>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</si>
  <si>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</si>
  <si>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</si>
  <si>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</si>
  <si>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</si>
  <si>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</si>
  <si>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</si>
  <si>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</si>
  <si>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</si>
  <si>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</si>
  <si>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</si>
  <si>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</si>
  <si>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</si>
  <si>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</si>
  <si>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</si>
  <si>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</si>
  <si>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</si>
  <si>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</si>
  <si>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</si>
  <si>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</si>
  <si>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</si>
  <si>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</si>
  <si>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</si>
  <si>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</si>
  <si>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</si>
  <si>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</si>
  <si>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</si>
  <si>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</si>
  <si>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</si>
  <si>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</si>
  <si>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</si>
  <si>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</si>
  <si>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</si>
  <si>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</si>
  <si>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</si>
  <si>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</si>
  <si>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</si>
  <si>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</si>
  <si>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</si>
  <si>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</si>
  <si>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</si>
  <si>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</si>
  <si>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</si>
  <si>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</si>
  <si>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</si>
  <si>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</si>
  <si>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</si>
  <si>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</si>
  <si>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</si>
  <si>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</si>
  <si>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</si>
  <si>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</si>
  <si>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</si>
  <si>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</si>
  <si>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</si>
  <si>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</si>
  <si>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</si>
  <si>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</si>
  <si>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</si>
  <si>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</si>
  <si>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</si>
  <si>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</si>
  <si>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</si>
  <si>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</si>
  <si>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</si>
  <si>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</si>
  <si>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</si>
  <si>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</si>
  <si>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</si>
  <si>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</si>
  <si>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</si>
  <si>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</si>
  <si>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</si>
  <si>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</si>
  <si>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</si>
  <si>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</si>
  <si>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</si>
  <si>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</si>
  <si>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</si>
  <si>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</si>
  <si>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</si>
  <si>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</si>
  <si>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</si>
  <si>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</si>
  <si>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</si>
  <si>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</si>
  <si>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</si>
  <si>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</si>
  <si>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</si>
  <si>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</si>
  <si>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</si>
  <si>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</si>
  <si>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</si>
  <si>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</si>
  <si>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</si>
  <si>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</si>
  <si>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</si>
  <si>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</si>
  <si>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</si>
  <si>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</si>
  <si>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</si>
  <si>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</si>
  <si>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</si>
  <si>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</si>
  <si>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</si>
  <si>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</si>
  <si>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</si>
  <si>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</si>
  <si>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</si>
  <si>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</si>
  <si>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</si>
  <si>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</si>
  <si>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</si>
  <si>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</si>
  <si>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</si>
  <si>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</si>
  <si>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</si>
  <si>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</si>
  <si>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</si>
  <si>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</si>
  <si>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</si>
  <si>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</si>
  <si>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</si>
  <si>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</si>
  <si>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</si>
  <si>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</si>
  <si>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</si>
  <si>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</si>
  <si>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</si>
  <si>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</si>
  <si>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</si>
  <si>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</si>
  <si>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</si>
  <si>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</si>
  <si>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</si>
  <si>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</si>
  <si>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</si>
  <si>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</si>
  <si>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</si>
  <si>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</si>
  <si>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</si>
  <si>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</si>
  <si>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</si>
  <si>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</si>
  <si>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</si>
  <si>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</si>
  <si>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</si>
  <si>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</si>
  <si>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</si>
  <si>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</si>
  <si>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</si>
  <si>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</si>
  <si>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</si>
  <si>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</si>
  <si>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</si>
  <si>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</si>
  <si>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</si>
  <si>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</si>
  <si>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</si>
  <si>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</si>
  <si>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</si>
  <si>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</si>
  <si>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</si>
  <si>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</si>
  <si>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</si>
  <si>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</si>
  <si>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</si>
  <si>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</si>
  <si>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</si>
  <si>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</si>
  <si>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</si>
  <si>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</si>
  <si>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</si>
  <si>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</si>
  <si>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</si>
  <si>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</si>
  <si>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</si>
  <si>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</si>
  <si>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</si>
  <si>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</si>
  <si>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</si>
  <si>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</si>
  <si>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</si>
  <si>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</si>
  <si>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</si>
  <si>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</si>
  <si>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</si>
  <si>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</si>
  <si>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</si>
  <si>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</si>
  <si>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</si>
  <si>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</si>
  <si>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</si>
  <si>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</si>
  <si>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</si>
  <si>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</si>
  <si>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</si>
  <si>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</si>
  <si>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</si>
  <si>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</si>
  <si>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</si>
  <si>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</si>
  <si>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</si>
  <si>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</si>
  <si>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</si>
  <si>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</si>
  <si>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</si>
  <si>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</si>
  <si>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</si>
  <si>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</si>
  <si>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</si>
  <si>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</si>
  <si>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</si>
  <si>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</si>
  <si>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</si>
  <si>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</si>
  <si>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</si>
  <si>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</si>
  <si>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</si>
  <si>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</si>
  <si>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</si>
  <si>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</si>
  <si>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</si>
  <si>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</si>
  <si>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</si>
  <si>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</si>
  <si>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</si>
  <si>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</si>
  <si>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</si>
  <si>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</si>
  <si>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</si>
  <si>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</si>
  <si>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</si>
  <si>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</si>
  <si>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</si>
  <si>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</si>
  <si>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</si>
  <si>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</si>
  <si>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</si>
  <si>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</si>
  <si>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</si>
  <si>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</si>
  <si>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</si>
  <si>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</si>
  <si>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</si>
  <si>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</si>
  <si>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</si>
  <si>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</si>
  <si>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</si>
  <si>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</si>
  <si>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</si>
  <si>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</si>
  <si>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</si>
  <si>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</si>
  <si>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</si>
  <si>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</si>
  <si>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</si>
  <si>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</si>
  <si>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</si>
  <si>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</si>
  <si>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</si>
  <si>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</si>
  <si>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</si>
  <si>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</si>
  <si>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</si>
  <si>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</si>
  <si>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</si>
  <si>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</si>
  <si>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</si>
  <si>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</si>
  <si>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</si>
  <si>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</si>
  <si>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</si>
  <si>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</si>
  <si>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</si>
  <si>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</si>
  <si>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</si>
  <si>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</si>
  <si>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</si>
  <si>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</si>
  <si>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</si>
  <si>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</si>
  <si>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</si>
  <si>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</si>
  <si>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</si>
  <si>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</si>
  <si>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</si>
  <si>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</si>
  <si>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</si>
  <si>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</si>
  <si>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</si>
  <si>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</si>
  <si>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</si>
  <si>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</si>
  <si>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</si>
  <si>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</si>
  <si>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</si>
  <si>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</si>
  <si>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</si>
  <si>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</si>
  <si>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</si>
  <si>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</si>
  <si>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</si>
  <si>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</si>
  <si>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</si>
  <si>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</si>
  <si>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</si>
  <si>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</si>
  <si>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</si>
  <si>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</si>
  <si>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</si>
  <si>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</si>
  <si>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</si>
  <si>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</si>
  <si>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</si>
  <si>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</si>
  <si>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</si>
  <si>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</si>
  <si>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</si>
  <si>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</si>
  <si>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</si>
  <si>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</si>
  <si>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</si>
  <si>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</si>
  <si>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</si>
  <si>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</si>
  <si>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</si>
  <si>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</si>
  <si>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</si>
  <si>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</si>
  <si>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</si>
  <si>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</si>
  <si>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</si>
  <si>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</si>
  <si>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</si>
  <si>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</si>
  <si>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</si>
  <si>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</si>
  <si>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</si>
  <si>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</si>
  <si>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</si>
  <si>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</si>
  <si>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</si>
  <si>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</si>
  <si>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</si>
  <si>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</si>
  <si>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</si>
  <si>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</si>
  <si>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</si>
  <si>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</si>
  <si>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</si>
  <si>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</si>
  <si>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</si>
  <si>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</si>
  <si>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</si>
  <si>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</si>
  <si>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</si>
  <si>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</si>
  <si>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</si>
  <si>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</si>
  <si>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</si>
  <si>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</si>
  <si>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</si>
  <si>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</si>
  <si>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</si>
  <si>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</si>
  <si>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</si>
  <si>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</si>
  <si>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</si>
  <si>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</si>
  <si>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</si>
  <si>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</si>
  <si>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</si>
  <si>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</si>
  <si>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</si>
  <si>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</si>
  <si>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</si>
  <si>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</si>
  <si>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</si>
  <si>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</si>
  <si>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</si>
  <si>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</si>
  <si>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</si>
  <si>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</si>
  <si>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</si>
  <si>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</si>
  <si>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</si>
  <si>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</si>
  <si>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</si>
  <si>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</si>
  <si>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</si>
  <si>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</si>
  <si>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</si>
  <si>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</si>
  <si>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</si>
  <si>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</si>
  <si>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</si>
  <si>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</si>
  <si>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</si>
  <si>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</si>
  <si>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</si>
  <si>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</si>
  <si>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</si>
  <si>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</si>
  <si>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</si>
  <si>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</si>
  <si>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</si>
  <si>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</si>
  <si>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</si>
  <si>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</si>
  <si>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</si>
  <si>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</si>
  <si>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</si>
  <si>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</si>
  <si>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</si>
  <si>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</si>
  <si>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</si>
  <si>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</si>
  <si>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</si>
  <si>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</si>
  <si>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</si>
  <si>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</si>
  <si>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</si>
  <si>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</si>
  <si>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</si>
  <si>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</si>
  <si>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</si>
  <si>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</si>
  <si>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</si>
  <si>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</si>
  <si>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</si>
  <si>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</si>
  <si>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</si>
  <si>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</si>
  <si>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</si>
  <si>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</si>
  <si>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</si>
  <si>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</si>
  <si>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</si>
  <si>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</si>
  <si>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</si>
  <si>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</si>
  <si>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</si>
  <si>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</si>
  <si>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</si>
  <si>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</si>
  <si>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</si>
  <si>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</si>
  <si>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</si>
  <si>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</si>
  <si>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</si>
  <si>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</si>
  <si>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</si>
  <si>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</si>
  <si>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</si>
  <si>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</si>
  <si>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</si>
  <si>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</si>
  <si>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</si>
  <si>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</si>
  <si>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</si>
  <si>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</si>
  <si>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</si>
  <si>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</si>
  <si>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</si>
  <si>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</si>
  <si>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</si>
  <si>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</si>
  <si>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</si>
  <si>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</si>
  <si>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</si>
  <si>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</si>
  <si>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</si>
  <si>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</si>
  <si>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</si>
  <si>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</si>
  <si>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</si>
  <si>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</si>
  <si>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</si>
  <si>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</si>
  <si>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</si>
  <si>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</si>
  <si>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</si>
  <si>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</si>
  <si>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</si>
  <si>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</si>
  <si>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</si>
  <si>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</si>
  <si>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</si>
  <si>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</si>
  <si>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</si>
  <si>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</si>
  <si>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</si>
  <si>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</si>
  <si>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</si>
  <si>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</si>
  <si>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</si>
  <si>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</si>
  <si>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</si>
  <si>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</si>
  <si>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</si>
  <si>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</si>
  <si>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</si>
  <si>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</si>
  <si>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</si>
  <si>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</si>
  <si>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</si>
  <si>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</si>
  <si>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</si>
  <si>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</si>
  <si>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</si>
  <si>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</si>
  <si>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</si>
  <si>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</si>
  <si>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</si>
  <si>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</si>
  <si>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</si>
  <si>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</si>
  <si>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</si>
  <si>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</si>
  <si>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</si>
  <si>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</si>
  <si>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</si>
  <si>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</si>
  <si>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</si>
  <si>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</si>
  <si>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</si>
  <si>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</si>
  <si>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</si>
  <si>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</si>
  <si>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</si>
  <si>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</si>
  <si>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</si>
  <si>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</si>
  <si>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</si>
  <si>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</si>
  <si>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</si>
  <si>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</si>
  <si>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</si>
  <si>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</si>
  <si>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</si>
  <si>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</si>
  <si>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</si>
  <si>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</si>
  <si>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</si>
  <si>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</si>
  <si>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</si>
  <si>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</si>
  <si>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</si>
  <si>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</si>
  <si>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</si>
  <si>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</si>
  <si>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</si>
  <si>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</si>
  <si>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</si>
  <si>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</si>
  <si>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</si>
  <si>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</si>
  <si>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</si>
  <si>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</si>
  <si>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</si>
  <si>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</si>
  <si>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</si>
  <si>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</si>
  <si>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</si>
  <si>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</si>
  <si>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</si>
  <si>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</si>
  <si>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</si>
  <si>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</si>
  <si>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</si>
  <si>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</si>
  <si>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</si>
  <si>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</si>
  <si>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</si>
  <si>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</si>
  <si>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</si>
  <si>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</si>
  <si>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</si>
  <si>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</si>
  <si>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</si>
  <si>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</si>
  <si>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</si>
  <si>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</si>
  <si>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</si>
  <si>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</si>
  <si>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</si>
  <si>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</si>
  <si>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</si>
  <si>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</si>
  <si>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</si>
  <si>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</si>
  <si>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</si>
  <si>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</si>
  <si>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</si>
  <si>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</si>
  <si>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</si>
  <si>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</si>
  <si>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</si>
  <si>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</si>
  <si>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</si>
  <si>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</si>
  <si>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</si>
  <si>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</si>
  <si>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</si>
  <si>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</si>
  <si>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</si>
  <si>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</si>
  <si>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</si>
  <si>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</si>
  <si>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</si>
  <si>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</si>
  <si>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</si>
  <si>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</si>
  <si>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</si>
  <si>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</si>
  <si>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</si>
  <si>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</si>
  <si>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</si>
  <si>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</si>
  <si>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</si>
  <si>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</si>
  <si>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</si>
  <si>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</si>
  <si>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</si>
  <si>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</si>
  <si>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</si>
  <si>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</si>
  <si>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</si>
  <si>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</si>
  <si>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</si>
  <si>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</si>
  <si>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</si>
  <si>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</si>
  <si>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</si>
  <si>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</si>
  <si>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</si>
  <si>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</si>
  <si>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</si>
  <si>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</si>
  <si>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</si>
  <si>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</si>
  <si>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</si>
  <si>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</si>
  <si>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</si>
  <si>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</si>
  <si>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</si>
  <si>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</si>
  <si>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</si>
  <si>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</si>
  <si>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</si>
  <si>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</si>
  <si>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</si>
  <si>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</si>
  <si>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</si>
  <si>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</si>
  <si>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</si>
  <si>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</si>
  <si>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</si>
  <si>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</si>
  <si>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</si>
  <si>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</si>
  <si>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</si>
  <si>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</si>
  <si>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</si>
  <si>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</si>
  <si>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</si>
  <si>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</si>
  <si>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</si>
  <si>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</si>
  <si>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</si>
  <si>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</si>
  <si>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</si>
  <si>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</si>
  <si>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</si>
  <si>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</si>
  <si>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</si>
  <si>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</si>
  <si>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</si>
  <si>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</si>
  <si>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</si>
  <si>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</si>
  <si>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</si>
  <si>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</si>
  <si>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</si>
  <si>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</si>
  <si>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</si>
  <si>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</si>
  <si>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</si>
  <si>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</si>
  <si>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</si>
  <si>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</si>
  <si>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</si>
  <si>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</si>
  <si>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</si>
  <si>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</si>
  <si>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</si>
  <si>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</si>
  <si>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</si>
  <si>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</si>
  <si>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</si>
  <si>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</si>
  <si>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</si>
  <si>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</si>
  <si>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</si>
  <si>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</si>
  <si>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</si>
  <si>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</si>
  <si>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</si>
  <si>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</si>
  <si>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</si>
  <si>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</si>
  <si>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</si>
  <si>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</si>
  <si>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</si>
  <si>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</si>
  <si>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</si>
  <si>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</si>
  <si>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</si>
  <si>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</si>
  <si>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</si>
  <si>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</si>
  <si>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</si>
  <si>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</si>
  <si>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</si>
  <si>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</si>
  <si>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</si>
  <si>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</si>
  <si>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</si>
  <si>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</si>
  <si>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</si>
  <si>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</si>
  <si>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</si>
  <si>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</si>
  <si>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</si>
  <si>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</si>
  <si>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</si>
  <si>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</si>
  <si>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</si>
  <si>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</si>
  <si>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</si>
  <si>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</si>
  <si>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</si>
  <si>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</si>
  <si>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</si>
  <si>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</si>
  <si>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</si>
  <si>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</si>
  <si>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</si>
  <si>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</si>
  <si>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</si>
  <si>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</si>
  <si>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</si>
  <si>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</si>
  <si>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</si>
  <si>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</si>
  <si>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</si>
  <si>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</si>
  <si>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</si>
  <si>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</si>
  <si>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</si>
  <si>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</si>
  <si>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</si>
  <si>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</si>
  <si>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</si>
  <si>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</si>
  <si>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</si>
  <si>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</si>
  <si>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</si>
  <si>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</si>
  <si>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</si>
  <si>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</si>
  <si>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</si>
  <si>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</si>
  <si>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</si>
  <si>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</si>
  <si>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</si>
  <si>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</si>
  <si>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</si>
  <si>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</si>
  <si>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</si>
  <si>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</si>
  <si>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</si>
  <si>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</si>
  <si>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</si>
  <si>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</si>
  <si>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</si>
  <si>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</si>
  <si>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</si>
  <si>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</si>
  <si>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</si>
  <si>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</si>
  <si>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</si>
  <si>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</si>
  <si>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</si>
  <si>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</si>
  <si>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</si>
  <si>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</si>
  <si>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</si>
  <si>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</si>
  <si>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</si>
  <si>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</si>
  <si>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</si>
  <si>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</si>
  <si>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</si>
  <si>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</si>
  <si>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</si>
  <si>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</si>
  <si>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</si>
  <si>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</si>
  <si>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</si>
  <si>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</si>
  <si>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</si>
  <si>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</si>
  <si>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</si>
  <si>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</si>
  <si>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</si>
  <si>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</si>
  <si>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</si>
  <si>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</si>
  <si>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</si>
  <si>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</si>
  <si>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</si>
  <si>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</si>
  <si>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</si>
  <si>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</si>
  <si>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</si>
  <si>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</si>
  <si>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</si>
  <si>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</si>
  <si>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</si>
  <si>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</si>
  <si>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</si>
  <si>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</si>
  <si>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</si>
  <si>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</si>
  <si>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</si>
  <si>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</si>
  <si>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</si>
  <si>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</si>
  <si>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</si>
  <si>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</si>
  <si>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</si>
  <si>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</si>
  <si>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</si>
  <si>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</si>
  <si>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</si>
  <si>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</si>
  <si>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</si>
  <si>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</si>
  <si>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</si>
  <si>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</si>
  <si>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</si>
  <si>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</si>
  <si>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</si>
  <si>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</si>
  <si>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</si>
  <si>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</si>
  <si>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</si>
  <si>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</si>
  <si>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</si>
  <si>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</si>
  <si>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</si>
  <si>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</si>
  <si>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</si>
  <si>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</si>
  <si>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</si>
  <si>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</si>
  <si>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</si>
  <si>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</si>
  <si>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</si>
  <si>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</si>
  <si>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</si>
  <si>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</si>
  <si>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</si>
  <si>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</si>
  <si>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</si>
  <si>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</si>
  <si>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</si>
  <si>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</si>
  <si>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</si>
  <si>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</si>
  <si>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</si>
  <si>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</si>
  <si>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</si>
  <si>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</si>
  <si>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</si>
  <si>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</si>
  <si>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</si>
  <si>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</si>
  <si>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</si>
  <si>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</si>
  <si>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</si>
  <si>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</si>
  <si>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</si>
  <si>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</si>
  <si>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</si>
  <si>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</si>
  <si>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</si>
  <si>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</si>
  <si>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</si>
  <si>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</si>
  <si>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</si>
  <si>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</si>
  <si>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</si>
  <si>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</si>
  <si>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</si>
  <si>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</si>
  <si>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</si>
  <si>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</si>
  <si>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</si>
  <si>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</si>
  <si>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</si>
  <si>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</si>
  <si>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</si>
  <si>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</si>
  <si>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</si>
  <si>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</si>
  <si>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</si>
  <si>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</si>
  <si>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</si>
  <si>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</si>
  <si>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</si>
  <si>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</si>
  <si>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</si>
  <si>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</si>
  <si>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</si>
  <si>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</si>
  <si>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</si>
  <si>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</si>
  <si>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</si>
  <si>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</si>
  <si>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</si>
  <si>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</si>
  <si>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</si>
  <si>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</si>
  <si>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</si>
  <si>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</si>
  <si>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</si>
  <si>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</si>
  <si>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</si>
  <si>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</si>
  <si>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</si>
  <si>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</si>
  <si>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</si>
  <si>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</si>
  <si>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</si>
  <si>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</si>
  <si>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</si>
  <si>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</si>
  <si>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</si>
  <si>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</si>
  <si>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</si>
  <si>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</si>
  <si>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</si>
  <si>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</si>
  <si>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</si>
  <si>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</si>
  <si>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</si>
  <si>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</si>
  <si>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</si>
  <si>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</si>
  <si>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</si>
  <si>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</si>
  <si>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</si>
  <si>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</si>
  <si>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</si>
  <si>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</si>
  <si>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</si>
  <si>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</si>
  <si>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</si>
  <si>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</si>
  <si>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</si>
  <si>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</si>
  <si>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</si>
  <si>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</si>
  <si>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</si>
  <si>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</si>
  <si>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</si>
  <si>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</si>
  <si>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</si>
  <si>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</si>
  <si>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</si>
  <si>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</si>
  <si>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</si>
  <si>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</si>
  <si>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</si>
  <si>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</si>
  <si>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</si>
  <si>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</si>
  <si>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</si>
  <si>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</si>
  <si>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</si>
  <si>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</si>
  <si>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</si>
  <si>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</si>
  <si>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</si>
  <si>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</si>
  <si>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</si>
  <si>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</si>
  <si>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</si>
  <si>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</si>
  <si>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</si>
  <si>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</si>
  <si>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</si>
  <si>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</si>
  <si>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</si>
  <si>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</si>
  <si>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</si>
  <si>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</si>
  <si>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</si>
  <si>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</si>
  <si>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</si>
  <si>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</si>
  <si>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</si>
  <si>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</si>
  <si>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</si>
  <si>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</si>
  <si>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</si>
  <si>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</si>
  <si>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</si>
  <si>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</si>
  <si>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</si>
  <si>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</si>
  <si>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</si>
  <si>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</si>
  <si>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</si>
  <si>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</si>
  <si>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</si>
  <si>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</si>
  <si>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</si>
  <si>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</si>
  <si>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</si>
  <si>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</si>
  <si>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</si>
  <si>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</si>
  <si>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</si>
  <si>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</si>
  <si>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</si>
  <si>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</si>
  <si>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</si>
  <si>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</si>
  <si>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</si>
  <si>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</si>
  <si>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</si>
  <si>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</si>
  <si>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</si>
  <si>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</si>
  <si>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</si>
  <si>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</si>
  <si>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</si>
  <si>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</si>
  <si>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</si>
  <si>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</si>
  <si>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</si>
  <si>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</si>
  <si>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</si>
  <si>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</si>
  <si>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</si>
  <si>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</si>
  <si>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</si>
  <si>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</si>
  <si>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</si>
  <si>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</si>
  <si>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</si>
  <si>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</si>
  <si>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</si>
  <si>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</si>
  <si>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</si>
  <si>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</si>
  <si>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</si>
  <si>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</si>
  <si>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</si>
  <si>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</si>
  <si>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</si>
  <si>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</si>
  <si>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</si>
  <si>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</si>
  <si>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</si>
  <si>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</si>
  <si>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</si>
  <si>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</si>
  <si>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</si>
  <si>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</si>
  <si>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</si>
  <si>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</si>
  <si>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</si>
  <si>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</si>
  <si>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</si>
  <si>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</si>
  <si>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</si>
  <si>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</si>
  <si>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</si>
  <si>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</si>
  <si>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</si>
  <si>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</si>
  <si>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</si>
  <si>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</si>
  <si>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</si>
  <si>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</si>
  <si>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</si>
  <si>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</si>
  <si>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</si>
  <si>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</si>
  <si>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</si>
  <si>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</si>
  <si>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</si>
  <si>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</si>
  <si>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</si>
  <si>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</si>
  <si>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</si>
  <si>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</si>
  <si>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</si>
  <si>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</si>
  <si>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</si>
  <si>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</si>
  <si>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</si>
  <si>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</si>
  <si>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</si>
  <si>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</si>
  <si>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</si>
  <si>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</si>
  <si>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</si>
  <si>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</si>
  <si>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</si>
  <si>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</si>
  <si>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</si>
  <si>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</si>
  <si>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</si>
  <si>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</si>
  <si>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</si>
  <si>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</si>
  <si>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</si>
  <si>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</si>
  <si>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</si>
  <si>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</si>
  <si>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</si>
  <si>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</si>
  <si>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</si>
  <si>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</si>
  <si>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</si>
  <si>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</si>
  <si>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</si>
  <si>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</si>
  <si>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</si>
  <si>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</si>
  <si>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</si>
  <si>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</si>
  <si>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</si>
  <si>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</si>
  <si>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</si>
  <si>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</si>
  <si>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</si>
  <si>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</si>
  <si>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</si>
  <si>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</si>
  <si>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</si>
  <si>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</si>
  <si>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</si>
  <si>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</si>
  <si>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</si>
  <si>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</si>
  <si>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</si>
  <si>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</si>
  <si>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</si>
  <si>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</si>
  <si>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</si>
  <si>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</si>
  <si>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</si>
  <si>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</si>
  <si>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</si>
  <si>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</si>
  <si>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</si>
  <si>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</si>
  <si>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</si>
  <si>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</si>
  <si>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</si>
  <si>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</si>
  <si>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</si>
  <si>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</si>
  <si>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</si>
  <si>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</si>
  <si>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</si>
  <si>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</si>
  <si>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</si>
  <si>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</si>
  <si>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</si>
  <si>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</si>
  <si>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</si>
  <si>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</si>
  <si>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</si>
  <si>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</si>
  <si>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</si>
  <si>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</si>
  <si>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</si>
  <si>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</si>
  <si>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</si>
  <si>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</si>
  <si>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</si>
  <si>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</si>
  <si>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</si>
  <si>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</si>
  <si>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</si>
  <si>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</si>
  <si>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</si>
  <si>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</si>
  <si>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</si>
  <si>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</si>
  <si>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</si>
  <si>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</si>
  <si>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</si>
  <si>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</si>
  <si>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</si>
  <si>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</si>
  <si>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</si>
  <si>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</si>
  <si>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</si>
  <si>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</si>
  <si>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</si>
  <si>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</si>
  <si>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</si>
  <si>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</si>
  <si>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</si>
  <si>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</si>
  <si>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</si>
  <si>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</si>
  <si>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</si>
  <si>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</si>
  <si>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</si>
  <si>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</si>
  <si>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</si>
  <si>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</si>
  <si>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</si>
  <si>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</si>
  <si>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</si>
  <si>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</si>
  <si>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</si>
  <si>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</si>
  <si>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</si>
  <si>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</si>
  <si>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</si>
  <si>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</si>
  <si>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</si>
  <si>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</si>
  <si>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</si>
  <si>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</si>
  <si>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</si>
  <si>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</si>
  <si>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</si>
  <si>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</si>
  <si>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</si>
  <si>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</si>
  <si>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</si>
  <si>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</si>
  <si>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</si>
  <si>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</si>
  <si>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</si>
  <si>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</si>
  <si>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</si>
  <si>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</si>
  <si>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</si>
  <si>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</si>
  <si>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</si>
  <si>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</si>
  <si>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</si>
  <si>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</si>
  <si>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</si>
  <si>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</si>
  <si>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</si>
  <si>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</si>
  <si>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</si>
  <si>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</si>
  <si>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</si>
  <si>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</si>
  <si>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</si>
  <si>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</si>
  <si>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</si>
  <si>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</si>
  <si>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</si>
  <si>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</si>
  <si>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</si>
  <si>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</si>
  <si>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</si>
  <si>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</si>
  <si>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</si>
  <si>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</si>
  <si>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</si>
  <si>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</si>
  <si>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</si>
  <si>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</si>
  <si>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</si>
  <si>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</si>
  <si>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</si>
  <si>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</si>
  <si>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</si>
  <si>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</si>
  <si>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</si>
  <si>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</si>
  <si>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</si>
  <si>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</si>
  <si>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</si>
  <si>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</si>
  <si>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</si>
  <si>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</si>
  <si>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</si>
  <si>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</si>
  <si>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</si>
  <si>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</si>
  <si>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</si>
  <si>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</si>
  <si>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</si>
  <si>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</si>
  <si>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</si>
  <si>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</si>
  <si>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</si>
  <si>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</si>
  <si>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</si>
  <si>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</si>
  <si>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</si>
  <si>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</si>
  <si>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</si>
  <si>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</si>
  <si>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</si>
  <si>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</si>
  <si>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</si>
  <si>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</si>
  <si>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</si>
  <si>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</si>
  <si>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</si>
  <si>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</si>
  <si>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</si>
  <si>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</si>
  <si>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</si>
  <si>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</si>
  <si>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</si>
  <si>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</si>
  <si>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</si>
  <si>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</si>
  <si>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</si>
  <si>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</si>
  <si>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</si>
  <si>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</si>
  <si>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</si>
  <si>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</si>
  <si>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</si>
  <si>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</si>
  <si>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</si>
  <si>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</si>
  <si>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</si>
  <si>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</si>
  <si>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</si>
  <si>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</si>
  <si>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</si>
  <si>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</si>
  <si>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</si>
  <si>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</si>
  <si>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</si>
  <si>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</si>
  <si>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</si>
  <si>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</si>
  <si>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</si>
  <si>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</si>
  <si>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</si>
  <si>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</si>
  <si>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</si>
  <si>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</si>
  <si>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</si>
  <si>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</si>
  <si>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</si>
  <si>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</si>
  <si>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</si>
  <si>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</si>
  <si>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</si>
  <si>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</si>
  <si>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</si>
  <si>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</si>
  <si>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</si>
  <si>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</si>
  <si>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</si>
  <si>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</si>
  <si>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</si>
  <si>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</si>
  <si>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</si>
  <si>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</si>
  <si>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</si>
  <si>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</si>
  <si>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</si>
  <si>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</si>
  <si>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</si>
  <si>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</si>
  <si>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</si>
  <si>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</si>
  <si>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</si>
  <si>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</si>
  <si>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</si>
  <si>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</si>
  <si>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</si>
  <si>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</si>
  <si>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</si>
  <si>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</si>
  <si>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</si>
  <si>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</si>
  <si>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</si>
  <si>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</si>
  <si>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</si>
  <si>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</si>
  <si>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</si>
  <si>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</si>
  <si>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</si>
  <si>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</si>
  <si>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</si>
  <si>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</si>
  <si>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</si>
  <si>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</si>
  <si>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</si>
  <si>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</si>
  <si>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</si>
  <si>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</si>
  <si>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</si>
  <si>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</si>
  <si>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</si>
  <si>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</si>
  <si>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</si>
  <si>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</si>
  <si>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</si>
  <si>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</si>
  <si>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</si>
  <si>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</si>
  <si>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</si>
  <si>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</si>
  <si>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</si>
  <si>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</si>
  <si>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</si>
  <si>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</si>
  <si>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</si>
  <si>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</si>
  <si>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</si>
  <si>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</si>
  <si>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</si>
  <si>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</si>
  <si>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</si>
  <si>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</si>
  <si>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</si>
  <si>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</si>
  <si>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</si>
  <si>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</si>
  <si>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</si>
  <si>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</si>
  <si>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</si>
  <si>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</si>
  <si>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</si>
  <si>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</si>
  <si>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</si>
  <si>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</si>
  <si>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</si>
  <si>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</si>
  <si>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</si>
  <si>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</si>
  <si>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</si>
  <si>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</si>
  <si>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</si>
  <si>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</si>
  <si>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</si>
  <si>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</si>
  <si>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</si>
  <si>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</si>
  <si>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</si>
  <si>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</si>
  <si>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</si>
  <si>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</si>
  <si>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</si>
  <si>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</si>
  <si>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</si>
  <si>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</si>
  <si>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</si>
  <si>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</si>
  <si>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</si>
  <si>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</si>
  <si>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</si>
  <si>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</si>
  <si>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</si>
  <si>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</si>
  <si>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</si>
  <si>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</si>
  <si>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</si>
  <si>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</si>
  <si>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</si>
  <si>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</si>
  <si>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</si>
  <si>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</si>
  <si>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</si>
  <si>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</si>
  <si>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</si>
  <si>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</si>
  <si>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</si>
  <si>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</si>
  <si>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</si>
  <si>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</si>
  <si>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</si>
  <si>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</si>
  <si>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</si>
  <si>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</si>
  <si>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</si>
  <si>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</si>
  <si>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</si>
  <si>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</si>
  <si>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</si>
  <si>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</si>
  <si>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</si>
  <si>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</si>
  <si>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</si>
  <si>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</si>
  <si>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</si>
  <si>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</si>
  <si>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</si>
  <si>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</si>
  <si>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</si>
  <si>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</si>
  <si>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</si>
  <si>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</si>
  <si>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</si>
  <si>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</si>
  <si>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</si>
  <si>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</si>
  <si>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</si>
  <si>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</si>
  <si>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</si>
  <si>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</si>
  <si>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</si>
  <si>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</si>
  <si>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</si>
  <si>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</si>
  <si>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</si>
  <si>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</si>
  <si>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</si>
  <si>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</si>
  <si>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</si>
  <si>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</si>
  <si>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</si>
  <si>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</si>
  <si>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</si>
  <si>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</si>
  <si>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</si>
  <si>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</si>
  <si>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</si>
  <si>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</si>
  <si>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</si>
  <si>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</si>
  <si>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</si>
  <si>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</si>
  <si>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</si>
  <si>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</si>
  <si>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</si>
  <si>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</si>
  <si>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</si>
  <si>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</si>
  <si>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</si>
  <si>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</si>
  <si>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</si>
  <si>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</si>
  <si>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</si>
  <si>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</si>
  <si>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</si>
  <si>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</si>
  <si>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</si>
  <si>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</si>
  <si>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</si>
  <si>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</si>
  <si>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</si>
  <si>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</si>
  <si>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</si>
  <si>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</si>
  <si>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</si>
  <si>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</si>
  <si>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</si>
  <si>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</si>
  <si>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</si>
  <si>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</si>
  <si>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</si>
  <si>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</si>
  <si>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</si>
  <si>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</si>
  <si>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</si>
  <si>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</si>
  <si>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</si>
  <si>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</si>
  <si>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</si>
  <si>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</si>
  <si>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</si>
  <si>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</si>
  <si>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</si>
  <si>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</si>
  <si>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</si>
  <si>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</si>
  <si>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</si>
  <si>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</si>
  <si>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</si>
  <si>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</si>
  <si>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</si>
  <si>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</si>
  <si>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</si>
  <si>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</si>
  <si>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</si>
  <si>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</si>
  <si>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</si>
  <si>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</si>
  <si>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</si>
  <si>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</si>
  <si>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</si>
  <si>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</si>
  <si>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</si>
  <si>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</si>
  <si>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</si>
  <si>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</si>
  <si>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</si>
  <si>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</si>
  <si>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</si>
  <si>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</si>
  <si>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</si>
  <si>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</si>
  <si>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</si>
  <si>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</si>
  <si>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</si>
  <si>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</si>
  <si>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</si>
  <si>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</si>
  <si>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</si>
  <si>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</si>
  <si>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</si>
  <si>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</si>
  <si>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</si>
  <si>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</si>
  <si>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</si>
  <si>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</si>
  <si>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</si>
  <si>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</si>
  <si>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</si>
  <si>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</si>
  <si>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</si>
  <si>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</si>
  <si>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</si>
  <si>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</si>
  <si>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</si>
  <si>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</si>
  <si>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</si>
  <si>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</si>
  <si>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</si>
  <si>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</si>
  <si>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</si>
  <si>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</si>
  <si>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</si>
  <si>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</si>
  <si>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</si>
  <si>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</si>
  <si>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</si>
  <si>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</si>
  <si>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</si>
  <si>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</si>
  <si>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</si>
  <si>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</si>
  <si>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</si>
  <si>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</si>
  <si>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</si>
  <si>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</si>
  <si>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</si>
  <si>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</si>
  <si>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</si>
  <si>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</si>
  <si>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</si>
  <si>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</si>
  <si>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</si>
  <si>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</si>
  <si>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</si>
  <si>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</si>
  <si>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</si>
  <si>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</si>
  <si>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</si>
  <si>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</si>
  <si>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</si>
  <si>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</si>
  <si>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</si>
  <si>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</si>
  <si>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</si>
  <si>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</si>
  <si>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</si>
  <si>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</si>
  <si>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</si>
  <si>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</si>
  <si>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</si>
  <si>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</si>
  <si>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</si>
  <si>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</si>
  <si>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</si>
  <si>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</si>
  <si>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</si>
  <si>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</si>
  <si>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</si>
  <si>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</si>
  <si>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</si>
  <si>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</si>
  <si>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</si>
  <si>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</si>
  <si>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</si>
  <si>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</si>
  <si>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</si>
  <si>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</si>
  <si>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</si>
  <si>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</si>
  <si>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</si>
  <si>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</si>
  <si>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</si>
  <si>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</si>
  <si>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</si>
  <si>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</si>
  <si>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</si>
  <si>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</si>
  <si>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</si>
  <si>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</si>
  <si>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</si>
  <si>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</si>
  <si>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</si>
  <si>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</si>
  <si>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</si>
  <si>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</si>
  <si>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</si>
  <si>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</si>
  <si>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</si>
  <si>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</si>
  <si>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</si>
  <si>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</si>
  <si>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</si>
  <si>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</si>
  <si>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</si>
  <si>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</si>
  <si>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</si>
  <si>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</si>
  <si>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</si>
  <si>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</si>
  <si>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</si>
  <si>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</si>
  <si>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</si>
  <si>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</si>
  <si>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</si>
  <si>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</si>
  <si>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</si>
  <si>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</si>
  <si>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</si>
  <si>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</si>
  <si>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</si>
  <si>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</si>
  <si>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</si>
  <si>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</si>
  <si>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</si>
  <si>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</si>
  <si>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</si>
  <si>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</si>
  <si>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</si>
  <si>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</si>
  <si>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</si>
  <si>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</si>
  <si>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</si>
  <si>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</si>
  <si>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</si>
  <si>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</si>
  <si>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</si>
  <si>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</si>
  <si>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</si>
  <si>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</si>
  <si>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</si>
  <si>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</si>
  <si>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</si>
  <si>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</si>
  <si>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</si>
  <si>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</si>
  <si>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</si>
  <si>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</si>
  <si>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</si>
  <si>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</si>
  <si>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</si>
  <si>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</si>
  <si>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</si>
  <si>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</si>
  <si>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</si>
  <si>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</si>
  <si>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</si>
  <si>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</si>
  <si>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</si>
  <si>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</si>
  <si>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</si>
  <si>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</si>
  <si>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</si>
  <si>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</si>
  <si>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</si>
  <si>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</si>
  <si>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</si>
  <si>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</si>
  <si>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</si>
  <si>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</si>
  <si>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</si>
  <si>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</si>
  <si>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</si>
  <si>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</si>
  <si>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</si>
  <si>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</si>
  <si>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</si>
  <si>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</si>
  <si>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</si>
  <si>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</si>
  <si>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</si>
  <si>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</si>
  <si>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</si>
  <si>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</si>
  <si>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</si>
  <si>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</si>
  <si>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</si>
  <si>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</si>
  <si>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</si>
  <si>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</si>
  <si>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</si>
  <si>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</si>
  <si>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</si>
  <si>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</si>
  <si>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</si>
  <si>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</si>
  <si>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</si>
  <si>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</si>
  <si>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</si>
  <si>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</si>
  <si>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</si>
  <si>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</si>
  <si>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</si>
  <si>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</si>
  <si>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</si>
  <si>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</si>
  <si>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</si>
  <si>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</si>
  <si>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</si>
  <si>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</si>
  <si>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</si>
  <si>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</si>
  <si>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</si>
  <si>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</si>
  <si>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</si>
  <si>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</si>
  <si>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</si>
  <si>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</si>
  <si>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</si>
  <si>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</si>
  <si>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</si>
  <si>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</si>
  <si>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</si>
  <si>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</si>
  <si>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</si>
  <si>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</si>
  <si>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</si>
  <si>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</si>
  <si>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</si>
  <si>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</si>
  <si>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</si>
  <si>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</si>
  <si>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</si>
  <si>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</si>
  <si>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</si>
  <si>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</si>
  <si>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</si>
  <si>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</si>
  <si>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</si>
  <si>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</si>
  <si>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</si>
  <si>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</si>
  <si>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</si>
  <si>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</si>
  <si>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</si>
  <si>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</si>
  <si>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</si>
  <si>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</si>
  <si>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</si>
  <si>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</si>
  <si>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</si>
  <si>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</si>
  <si>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</si>
  <si>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</si>
  <si>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</si>
  <si>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</si>
  <si>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</si>
  <si>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</si>
  <si>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</si>
  <si>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</si>
  <si>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</si>
  <si>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</si>
  <si>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</si>
  <si>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</si>
  <si>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</si>
  <si>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</si>
  <si>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</si>
  <si>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</si>
  <si>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</si>
  <si>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</si>
  <si>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</si>
  <si>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</si>
  <si>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</si>
  <si>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</si>
  <si>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</si>
  <si>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</si>
  <si>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</si>
  <si>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</si>
  <si>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</si>
  <si>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</si>
  <si>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</si>
  <si>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</si>
  <si>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</si>
  <si>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</si>
  <si>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</si>
  <si>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</si>
  <si>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</si>
  <si>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</si>
  <si>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</si>
  <si>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</si>
  <si>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</si>
  <si>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</si>
  <si>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</si>
  <si>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</si>
  <si>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</si>
  <si>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</si>
  <si>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</si>
  <si>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</si>
  <si>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</si>
  <si>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</si>
  <si>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</si>
  <si>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</si>
  <si>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</si>
  <si>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</si>
  <si>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</si>
  <si>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</si>
  <si>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</si>
  <si>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</si>
  <si>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</si>
  <si>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</si>
  <si>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</si>
  <si>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</si>
  <si>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</si>
  <si>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</si>
  <si>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</si>
  <si>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</si>
  <si>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</si>
  <si>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</si>
  <si>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</si>
  <si>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</si>
  <si>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</si>
  <si>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</si>
  <si>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</si>
  <si>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</si>
  <si>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</si>
  <si>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</si>
  <si>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</si>
  <si>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</si>
  <si>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</si>
  <si>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</si>
  <si>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</si>
  <si>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</si>
  <si>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</si>
  <si>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</si>
  <si>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</si>
  <si>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</si>
  <si>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</si>
  <si>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</si>
  <si>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</si>
  <si>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</si>
  <si>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</si>
  <si>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</si>
  <si>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</si>
  <si>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</si>
  <si>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</si>
  <si>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</si>
  <si>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</si>
  <si>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</si>
  <si>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</si>
  <si>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</si>
  <si>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</si>
  <si>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</si>
  <si>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</si>
  <si>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</si>
  <si>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</si>
  <si>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</si>
  <si>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</si>
  <si>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</si>
  <si>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</si>
  <si>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</si>
  <si>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</si>
  <si>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</si>
  <si>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</si>
  <si>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</si>
  <si>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</si>
  <si>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</si>
  <si>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</si>
  <si>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</si>
  <si>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</si>
  <si>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</si>
  <si>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</si>
  <si>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</si>
  <si>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</si>
  <si>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</si>
  <si>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</si>
  <si>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</si>
  <si>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</si>
  <si>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</si>
  <si>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</si>
  <si>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</si>
  <si>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</si>
  <si>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</si>
  <si>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</si>
  <si>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</si>
  <si>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</si>
  <si>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</si>
  <si>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</si>
  <si>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</si>
  <si>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</si>
  <si>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</si>
  <si>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</si>
  <si>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</si>
  <si>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</si>
  <si>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</si>
  <si>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</si>
  <si>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</si>
  <si>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</si>
  <si>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</si>
  <si>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</si>
  <si>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</si>
  <si>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</si>
  <si>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</si>
  <si>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</si>
  <si>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</si>
  <si>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</si>
  <si>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</si>
  <si>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</si>
  <si>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</si>
  <si>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</si>
  <si>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</si>
  <si>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</si>
  <si>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</si>
  <si>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</si>
  <si>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</si>
  <si>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</si>
  <si>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</si>
  <si>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</si>
  <si>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</si>
  <si>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</si>
  <si>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</si>
  <si>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</si>
  <si>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</si>
  <si>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</si>
  <si>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</si>
  <si>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</si>
  <si>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</si>
  <si>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</si>
  <si>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</si>
  <si>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</si>
  <si>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</si>
  <si>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</si>
  <si>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</si>
  <si>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</si>
  <si>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</si>
  <si>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</si>
  <si>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</si>
  <si>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</si>
  <si>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</si>
  <si>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</si>
  <si>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</si>
  <si>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</si>
  <si>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</si>
  <si>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</si>
  <si>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</si>
  <si>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</si>
  <si>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</si>
  <si>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</si>
  <si>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</si>
  <si>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</si>
  <si>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</si>
  <si>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</si>
  <si>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</si>
  <si>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</si>
  <si>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</si>
  <si>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</si>
  <si>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</si>
  <si>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</si>
  <si>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</si>
  <si>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</si>
  <si>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</si>
  <si>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</si>
  <si>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</si>
  <si>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</si>
  <si>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</si>
  <si>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</si>
  <si>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</si>
  <si>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</si>
  <si>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</si>
  <si>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</si>
  <si>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</si>
  <si>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</si>
  <si>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</si>
  <si>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</si>
  <si>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</si>
  <si>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</si>
  <si>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</si>
  <si>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</si>
  <si>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</si>
  <si>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</si>
  <si>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</si>
  <si>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</si>
  <si>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</si>
  <si>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</si>
  <si>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</si>
  <si>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</si>
  <si>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</si>
  <si>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</si>
  <si>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</si>
  <si>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</si>
  <si>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</si>
  <si>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</si>
  <si>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</si>
  <si>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</si>
  <si>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</si>
  <si>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</si>
  <si>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</si>
  <si>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</si>
  <si>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</si>
  <si>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</si>
  <si>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</si>
  <si>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</si>
  <si>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</si>
  <si>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</si>
  <si>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</si>
  <si>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</si>
  <si>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</si>
  <si>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</si>
  <si>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</si>
  <si>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</si>
  <si>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</si>
  <si>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</si>
  <si>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</si>
  <si>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</si>
  <si>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</si>
  <si>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</si>
  <si>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</si>
  <si>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</si>
  <si>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</si>
  <si>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</si>
  <si>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</si>
  <si>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</si>
  <si>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</si>
  <si>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</si>
  <si>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</si>
  <si>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</si>
  <si>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</si>
  <si>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</si>
  <si>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</si>
  <si>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</si>
  <si>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</si>
  <si>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</si>
  <si>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</si>
  <si>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</si>
  <si>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</si>
  <si>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</si>
  <si>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</si>
  <si>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</si>
  <si>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</si>
  <si>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</si>
  <si>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</si>
  <si>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</si>
  <si>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</si>
  <si>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</si>
  <si>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</si>
  <si>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</si>
  <si>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</si>
  <si>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</si>
  <si>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</si>
  <si>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</si>
  <si>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</si>
  <si>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</si>
  <si>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</si>
  <si>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</si>
  <si>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</si>
  <si>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</si>
  <si>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</si>
  <si>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</si>
  <si>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</si>
  <si>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</si>
  <si>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</si>
  <si>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</si>
  <si>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</si>
  <si>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</si>
  <si>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</si>
  <si>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</si>
  <si>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</si>
  <si>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</si>
  <si>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</si>
  <si>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</si>
  <si>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</si>
  <si>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</si>
  <si>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</si>
  <si>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</si>
  <si>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</si>
  <si>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</si>
  <si>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</si>
  <si>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</si>
  <si>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</si>
  <si>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</si>
  <si>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</si>
  <si>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</si>
  <si>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</si>
  <si>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</si>
  <si>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</si>
  <si>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</si>
  <si>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</si>
  <si>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</si>
  <si>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</si>
  <si>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</si>
  <si>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</si>
  <si>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</si>
  <si>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</si>
  <si>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</si>
  <si>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</si>
  <si>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</si>
  <si>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</si>
  <si>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</si>
  <si>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</si>
  <si>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</si>
  <si>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</si>
  <si>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</si>
  <si>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</si>
  <si>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</si>
  <si>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</si>
  <si>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</si>
  <si>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</si>
  <si>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</si>
  <si>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</si>
  <si>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</si>
  <si>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</si>
  <si>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</si>
  <si>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</si>
  <si>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</si>
  <si>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</si>
  <si>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</si>
  <si>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</si>
  <si>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</si>
  <si>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</si>
  <si>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</si>
  <si>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</si>
  <si>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</si>
  <si>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</si>
  <si>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</si>
  <si>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</si>
  <si>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</si>
  <si>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</si>
  <si>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</si>
  <si>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</si>
  <si>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</si>
  <si>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</si>
  <si>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</si>
  <si>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</si>
  <si>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</si>
  <si>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</si>
  <si>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</si>
  <si>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</si>
  <si>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</si>
  <si>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</si>
  <si>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</si>
  <si>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</si>
  <si>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</si>
  <si>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</si>
  <si>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</si>
  <si>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</si>
  <si>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</si>
  <si>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</si>
  <si>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</si>
  <si>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</si>
  <si>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</si>
  <si>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</si>
  <si>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</si>
  <si>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</si>
  <si>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</si>
  <si>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</si>
  <si>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</si>
  <si>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</si>
  <si>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</si>
  <si>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</si>
  <si>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</si>
  <si>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</si>
  <si>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</si>
  <si>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</si>
  <si>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</si>
  <si>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</si>
  <si>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</si>
  <si>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</si>
  <si>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</si>
  <si>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</si>
  <si>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</si>
  <si>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</si>
  <si>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</si>
  <si>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</si>
  <si>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</si>
  <si>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</si>
  <si>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</si>
  <si>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</si>
  <si>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</si>
  <si>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</si>
  <si>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</si>
  <si>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</si>
  <si>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</si>
  <si>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</si>
  <si>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</si>
  <si>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</si>
  <si>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</si>
  <si>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</si>
  <si>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</si>
  <si>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</si>
  <si>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</si>
  <si>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</si>
  <si>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</si>
  <si>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</si>
  <si>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</si>
  <si>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</si>
  <si>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</si>
  <si>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</si>
  <si>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</si>
  <si>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</si>
  <si>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</si>
  <si>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</si>
  <si>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</si>
  <si>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</si>
  <si>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</si>
  <si>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</si>
  <si>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</si>
  <si>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</si>
  <si>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</si>
  <si>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</si>
  <si>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</si>
  <si>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</si>
  <si>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</si>
  <si>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</si>
  <si>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</si>
  <si>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</si>
  <si>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</si>
  <si>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</si>
  <si>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</si>
  <si>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</si>
  <si>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</si>
  <si>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</si>
  <si>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</si>
  <si>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</si>
  <si>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</si>
  <si>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</si>
  <si>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</si>
  <si>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</si>
  <si>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</si>
  <si>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</si>
  <si>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</si>
  <si>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</si>
  <si>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</si>
  <si>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</si>
  <si>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</si>
  <si>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</si>
  <si>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</si>
  <si>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</si>
  <si>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</si>
  <si>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</si>
  <si>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</si>
  <si>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</si>
  <si>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</si>
  <si>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</si>
  <si>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</si>
  <si>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</si>
  <si>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</si>
  <si>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</si>
  <si>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</si>
  <si>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</si>
  <si>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</si>
  <si>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</si>
  <si>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</si>
  <si>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</si>
  <si>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</si>
  <si>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</si>
  <si>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</si>
  <si>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</si>
  <si>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</si>
  <si>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</si>
  <si>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</si>
  <si>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</si>
  <si>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</si>
  <si>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</si>
  <si>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</si>
  <si>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</si>
  <si>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</si>
  <si>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</si>
  <si>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</si>
  <si>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</si>
  <si>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</si>
  <si>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</si>
  <si>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</si>
  <si>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</si>
  <si>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</si>
  <si>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</si>
  <si>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</si>
  <si>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</si>
  <si>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</si>
  <si>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</si>
  <si>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</si>
  <si>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</si>
  <si>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</si>
  <si>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</si>
  <si>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</si>
  <si>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</si>
  <si>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</si>
  <si>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</si>
  <si>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</si>
  <si>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</si>
  <si>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</si>
  <si>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</si>
  <si>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</si>
  <si>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</si>
  <si>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</si>
  <si>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</si>
  <si>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</si>
  <si>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</si>
  <si>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</si>
  <si>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</si>
  <si>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</si>
  <si>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</si>
  <si>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</si>
  <si>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</si>
  <si>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</si>
  <si>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</si>
  <si>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</si>
  <si>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</si>
  <si>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</si>
  <si>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</si>
  <si>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</si>
  <si>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</si>
  <si>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</si>
  <si>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</si>
  <si>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</si>
  <si>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</si>
  <si>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</si>
  <si>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</si>
  <si>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</si>
  <si>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</si>
  <si>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</si>
  <si>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</si>
  <si>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</si>
  <si>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</si>
  <si>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</si>
  <si>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</si>
  <si>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</si>
  <si>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</si>
  <si>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</si>
  <si>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</si>
  <si>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</si>
  <si>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</si>
  <si>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</si>
  <si>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</si>
  <si>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</si>
  <si>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</si>
  <si>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</si>
  <si>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</si>
  <si>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</si>
  <si>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</si>
  <si>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</si>
  <si>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</si>
  <si>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</si>
  <si>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</si>
  <si>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</si>
  <si>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</si>
  <si>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</si>
  <si>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</si>
  <si>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</si>
  <si>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</si>
  <si>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</si>
  <si>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</si>
  <si>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</si>
  <si>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</si>
  <si>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</si>
  <si>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</si>
  <si>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</si>
  <si>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</si>
  <si>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</si>
  <si>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</si>
  <si>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</si>
  <si>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</si>
  <si>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</si>
  <si>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</si>
  <si>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</si>
  <si>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</si>
  <si>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</si>
  <si>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</si>
  <si>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</si>
  <si>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</si>
  <si>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</si>
  <si>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</si>
  <si>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</si>
  <si>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</si>
  <si>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</si>
  <si>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</si>
  <si>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</si>
  <si>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</si>
  <si>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</si>
  <si>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</si>
  <si>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</si>
  <si>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</si>
  <si>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</si>
  <si>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</si>
  <si>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</si>
  <si>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</si>
  <si>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</si>
  <si>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</si>
  <si>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</si>
  <si>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</si>
  <si>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</si>
  <si>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</si>
  <si>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</si>
  <si>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</si>
  <si>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</si>
  <si>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</si>
  <si>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</si>
  <si>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</si>
  <si>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</si>
  <si>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</si>
  <si>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</si>
  <si>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</si>
  <si>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</si>
  <si>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</si>
  <si>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</si>
  <si>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</si>
  <si>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</si>
  <si>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</si>
  <si>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</si>
  <si>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</si>
  <si>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</si>
  <si>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</si>
  <si>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</si>
  <si>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</si>
  <si>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</si>
  <si>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</si>
  <si>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</si>
  <si>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</si>
  <si>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</si>
  <si>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</si>
  <si>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</si>
  <si>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</si>
  <si>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</si>
  <si>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</si>
  <si>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</si>
  <si>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</si>
  <si>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</si>
  <si>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</si>
  <si>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</si>
  <si>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</si>
  <si>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</si>
  <si>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</si>
  <si>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</si>
  <si>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</si>
  <si>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</si>
  <si>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</si>
  <si>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</si>
  <si>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</si>
  <si>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</si>
  <si>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</si>
  <si>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</si>
  <si>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</si>
  <si>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</si>
  <si>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</si>
  <si>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</si>
  <si>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</si>
  <si>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</si>
  <si>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</si>
  <si>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</si>
  <si>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</si>
  <si>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</si>
  <si>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</si>
  <si>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</si>
  <si>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</si>
  <si>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</si>
  <si>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</si>
  <si>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</si>
  <si>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</si>
  <si>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</si>
  <si>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</si>
  <si>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</si>
  <si>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</si>
  <si>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</si>
  <si>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</si>
  <si>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</si>
  <si>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</si>
  <si>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</si>
  <si>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</si>
  <si>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</si>
  <si>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</si>
  <si>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</si>
  <si>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</si>
  <si>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</si>
  <si>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</si>
  <si>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</si>
  <si>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</si>
  <si>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</si>
  <si>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</si>
  <si>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</si>
  <si>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</si>
  <si>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</si>
  <si>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</si>
  <si>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</si>
  <si>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</si>
  <si>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</si>
  <si>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</si>
  <si>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</si>
  <si>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</si>
  <si>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</si>
  <si>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</si>
  <si>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</si>
  <si>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</si>
  <si>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</si>
  <si>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</si>
  <si>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</si>
  <si>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</si>
  <si>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</si>
  <si>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</si>
  <si>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</si>
  <si>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</si>
  <si>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</si>
  <si>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</si>
  <si>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</si>
  <si>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</si>
  <si>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</si>
  <si>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</si>
  <si>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</si>
  <si>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</si>
  <si>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</si>
  <si>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</si>
  <si>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</si>
  <si>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</si>
  <si>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</si>
  <si>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</si>
  <si>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</si>
  <si>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</si>
  <si>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</si>
  <si>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</si>
  <si>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</si>
  <si>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</si>
  <si>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</si>
  <si>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</si>
  <si>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</si>
  <si>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</si>
  <si>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</si>
  <si>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</si>
  <si>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</si>
  <si>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</si>
  <si>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</si>
  <si>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</si>
  <si>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</si>
  <si>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</si>
  <si>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</si>
  <si>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</si>
  <si>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</si>
  <si>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</si>
  <si>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</si>
  <si>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</si>
  <si>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</si>
  <si>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</si>
  <si>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</si>
  <si>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</si>
  <si>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</si>
  <si>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</si>
  <si>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</si>
  <si>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</si>
  <si>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</si>
  <si>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</si>
  <si>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</si>
  <si>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</si>
  <si>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</si>
  <si>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</si>
  <si>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</si>
  <si>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</si>
  <si>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</si>
  <si>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</si>
  <si>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</si>
  <si>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</si>
  <si>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</si>
  <si>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</si>
  <si>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</si>
  <si>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</si>
  <si>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</si>
  <si>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</si>
  <si>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</si>
  <si>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</si>
  <si>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</si>
  <si>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</si>
  <si>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</si>
  <si>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</si>
  <si>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</si>
  <si>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</si>
  <si>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</si>
  <si>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</si>
  <si>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</si>
  <si>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</si>
  <si>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</si>
  <si>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</si>
  <si>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</si>
  <si>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</si>
  <si>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</si>
  <si>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</si>
  <si>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</si>
  <si>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</si>
  <si>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</si>
  <si>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</si>
  <si>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</si>
  <si>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</si>
  <si>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</si>
  <si>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</si>
  <si>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</si>
  <si>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</si>
  <si>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</si>
  <si>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</si>
  <si>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</si>
  <si>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</si>
  <si>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</si>
  <si>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</si>
  <si>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</si>
  <si>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</si>
  <si>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</si>
  <si>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</si>
  <si>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</si>
  <si>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</si>
  <si>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</si>
  <si>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</si>
  <si>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</si>
  <si>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</si>
  <si>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</si>
  <si>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</si>
  <si>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</si>
  <si>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</si>
  <si>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</si>
  <si>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</si>
  <si>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</si>
  <si>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</si>
  <si>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</si>
  <si>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</si>
  <si>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</si>
  <si>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</si>
  <si>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</si>
  <si>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</si>
  <si>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</si>
  <si>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</si>
  <si>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</si>
  <si>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</si>
  <si>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</si>
  <si>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</si>
  <si>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</si>
  <si>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</si>
  <si>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</si>
  <si>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</si>
  <si>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</si>
  <si>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</si>
  <si>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</si>
  <si>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</si>
  <si>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</si>
  <si>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</si>
  <si>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</si>
  <si>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</si>
  <si>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</si>
  <si>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</si>
  <si>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</si>
  <si>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</si>
  <si>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</si>
  <si>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</si>
  <si>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</si>
  <si>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</si>
  <si>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</si>
  <si>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</si>
  <si>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</si>
  <si>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</si>
  <si>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</si>
  <si>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</si>
  <si>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</si>
  <si>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</si>
  <si>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</si>
  <si>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</si>
  <si>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</si>
  <si>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</si>
  <si>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</si>
  <si>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</si>
  <si>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</si>
  <si>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</si>
  <si>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</si>
  <si>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</si>
  <si>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</si>
  <si>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</si>
  <si>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</si>
  <si>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</si>
  <si>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</si>
  <si>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</si>
  <si>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</si>
  <si>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</si>
  <si>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</si>
  <si>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</si>
  <si>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</si>
  <si>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</si>
  <si>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</si>
  <si>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</si>
  <si>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</si>
  <si>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</si>
  <si>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</si>
  <si>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</si>
  <si>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</si>
  <si>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</si>
  <si>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</si>
  <si>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</si>
  <si>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</si>
  <si>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</si>
  <si>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</si>
  <si>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</si>
  <si>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</si>
  <si>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</si>
  <si>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</si>
  <si>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</si>
  <si>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</si>
  <si>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</si>
  <si>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</si>
  <si>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</si>
  <si>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</si>
  <si>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</si>
  <si>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</si>
  <si>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</si>
  <si>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</si>
  <si>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</si>
  <si>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</si>
  <si>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</si>
  <si>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</si>
  <si>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</si>
  <si>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</si>
  <si>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</si>
  <si>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</si>
  <si>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</si>
  <si>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</si>
  <si>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</si>
  <si>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</si>
  <si>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</si>
  <si>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</si>
  <si>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</si>
  <si>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</si>
  <si>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</si>
  <si>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</si>
  <si>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</si>
  <si>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</si>
  <si>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</si>
  <si>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</si>
  <si>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</si>
  <si>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</si>
  <si>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</si>
  <si>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</si>
  <si>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</si>
  <si>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</si>
  <si>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</si>
  <si>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</si>
  <si>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</si>
  <si>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</si>
  <si>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</si>
  <si>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</si>
  <si>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</si>
  <si>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</si>
  <si>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</si>
  <si>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</si>
  <si>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</si>
  <si>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</si>
  <si>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</si>
  <si>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</si>
  <si>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</si>
  <si>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</si>
  <si>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</si>
  <si>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</si>
  <si>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</si>
  <si>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</si>
  <si>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</si>
  <si>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</si>
  <si>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</si>
  <si>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</si>
  <si>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</si>
  <si>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</si>
  <si>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</si>
  <si>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</si>
  <si>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</si>
  <si>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</si>
  <si>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</si>
  <si>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</si>
  <si>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</si>
  <si>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</si>
  <si>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</si>
  <si>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</si>
  <si>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</si>
  <si>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</si>
  <si>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</si>
  <si>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</si>
  <si>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</si>
  <si>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</si>
  <si>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</si>
  <si>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</si>
  <si>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</si>
  <si>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</si>
  <si>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</si>
  <si>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</si>
  <si>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</si>
  <si>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</si>
  <si>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</si>
  <si>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</si>
  <si>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</si>
  <si>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</si>
  <si>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</si>
  <si>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</si>
  <si>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</si>
  <si>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</si>
  <si>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</si>
  <si>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</si>
  <si>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</si>
  <si>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</si>
  <si>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</si>
  <si>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</si>
  <si>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</si>
  <si>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</si>
  <si>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</si>
  <si>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</si>
  <si>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</si>
  <si>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</si>
  <si>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</si>
  <si>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</si>
  <si>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</si>
  <si>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</si>
  <si>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</si>
  <si>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</si>
  <si>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</si>
  <si>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</si>
  <si>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</si>
  <si>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</si>
  <si>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</si>
  <si>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</si>
  <si>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</si>
  <si>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</si>
  <si>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</si>
  <si>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</si>
  <si>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</si>
  <si>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</si>
  <si>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</si>
  <si>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</si>
  <si>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</si>
  <si>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</si>
  <si>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</si>
  <si>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</si>
  <si>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</si>
  <si>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</si>
  <si>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</si>
  <si>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</si>
  <si>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</si>
  <si>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</si>
  <si>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</si>
  <si>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</si>
  <si>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</si>
  <si>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</si>
  <si>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</si>
  <si>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</si>
  <si>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</si>
  <si>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</si>
  <si>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</si>
  <si>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</si>
  <si>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</si>
  <si>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</si>
  <si>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</si>
  <si>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</si>
  <si>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</si>
  <si>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</si>
  <si>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</si>
  <si>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</si>
  <si>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</si>
  <si>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</si>
  <si>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</si>
  <si>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</si>
  <si>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</si>
  <si>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</si>
  <si>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</si>
  <si>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</si>
  <si>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</si>
  <si>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</si>
  <si>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</si>
  <si>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</si>
  <si>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</si>
  <si>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</si>
  <si>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</si>
  <si>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</si>
  <si>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</si>
  <si>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</si>
  <si>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</si>
  <si>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</si>
  <si>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</si>
  <si>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</si>
  <si>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</si>
  <si>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</si>
  <si>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</si>
  <si>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</si>
  <si>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</si>
  <si>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</si>
  <si>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</si>
  <si>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</si>
  <si>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</si>
  <si>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</si>
  <si>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</si>
  <si>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</si>
  <si>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</si>
  <si>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</si>
  <si>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</si>
  <si>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</si>
  <si>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</si>
  <si>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</si>
  <si>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</si>
  <si>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</si>
  <si>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</si>
  <si>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</si>
  <si>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</si>
  <si>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</si>
  <si>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</si>
  <si>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</si>
  <si>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</si>
  <si>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</si>
  <si>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</si>
  <si>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</si>
  <si>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</si>
  <si>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</si>
  <si>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</si>
  <si>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</si>
  <si>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</si>
  <si>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</si>
  <si>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</si>
  <si>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</si>
  <si>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</si>
  <si>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</si>
  <si>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</si>
  <si>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</si>
  <si>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</si>
  <si>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</si>
  <si>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</si>
  <si>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</si>
  <si>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</si>
  <si>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</si>
  <si>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</si>
  <si>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</si>
  <si>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</si>
  <si>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</si>
  <si>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</si>
  <si>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</si>
  <si>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</si>
  <si>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</si>
  <si>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</si>
  <si>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</si>
  <si>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</si>
  <si>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</si>
  <si>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</si>
  <si>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</si>
  <si>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</si>
  <si>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</si>
  <si>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</si>
  <si>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</si>
  <si>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</si>
  <si>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</si>
  <si>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</si>
  <si>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</si>
  <si>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</si>
  <si>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</si>
  <si>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</si>
  <si>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</si>
  <si>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</si>
  <si>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</si>
  <si>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</si>
  <si>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</si>
  <si>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</si>
  <si>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</si>
  <si>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</si>
  <si>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</si>
  <si>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</si>
  <si>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</si>
  <si>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</si>
  <si>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</si>
  <si>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</si>
  <si>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</si>
  <si>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</si>
  <si>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</si>
  <si>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</si>
  <si>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</si>
  <si>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</si>
  <si>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</si>
  <si>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</si>
  <si>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</si>
  <si>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</si>
  <si>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</si>
  <si>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</si>
  <si>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</si>
  <si>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</si>
  <si>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</si>
  <si>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</si>
  <si>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</si>
  <si>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</si>
  <si>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</si>
  <si>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</si>
  <si>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</si>
  <si>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</si>
  <si>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</si>
  <si>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</si>
  <si>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</si>
  <si>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</si>
  <si>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</si>
  <si>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</si>
  <si>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</si>
  <si>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</si>
  <si>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</si>
  <si>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</si>
  <si>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</si>
  <si>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</si>
  <si>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</si>
  <si>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</si>
  <si>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</si>
  <si>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</si>
  <si>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</si>
  <si>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</si>
  <si>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</si>
  <si>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</si>
  <si>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</si>
  <si>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</si>
  <si>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</si>
  <si>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</si>
  <si>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</si>
  <si>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</si>
  <si>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</si>
  <si>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</si>
  <si>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</si>
  <si>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</si>
  <si>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</si>
  <si>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</si>
  <si>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</si>
  <si>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</si>
  <si>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</si>
  <si>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</si>
  <si>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</si>
  <si>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</si>
  <si>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</si>
  <si>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</si>
  <si>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</si>
  <si>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</si>
  <si>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</si>
  <si>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</si>
  <si>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</si>
  <si>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</si>
  <si>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</si>
  <si>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</si>
  <si>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</si>
  <si>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</si>
  <si>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</si>
  <si>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</si>
  <si>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</si>
  <si>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</si>
  <si>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</si>
  <si>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</si>
  <si>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</si>
  <si>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</si>
  <si>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</si>
  <si>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</si>
  <si>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</si>
  <si>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</si>
  <si>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</si>
  <si>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</si>
  <si>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</si>
  <si>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</si>
  <si>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</si>
  <si>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</si>
  <si>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</si>
  <si>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</si>
  <si>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</si>
  <si>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</si>
  <si>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</si>
  <si>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</si>
  <si>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</si>
  <si>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</si>
  <si>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</si>
  <si>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</si>
  <si>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</si>
  <si>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</si>
  <si>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</si>
  <si>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</si>
  <si>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</si>
  <si>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</si>
  <si>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</si>
  <si>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</si>
  <si>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</si>
  <si>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</si>
  <si>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</si>
  <si>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</si>
  <si>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</si>
  <si>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</si>
  <si>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</si>
  <si>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</si>
  <si>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</si>
  <si>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</si>
  <si>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</si>
  <si>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</si>
  <si>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</si>
  <si>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</si>
  <si>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</si>
  <si>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</si>
  <si>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</si>
  <si>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</si>
  <si>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</si>
  <si>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</si>
  <si>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</si>
  <si>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</si>
  <si>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</si>
  <si>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</si>
  <si>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</si>
  <si>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</si>
  <si>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</si>
  <si>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</si>
  <si>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</si>
  <si>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</si>
  <si>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</si>
  <si>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</si>
  <si>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</si>
  <si>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</si>
  <si>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</si>
  <si>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</si>
  <si>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</si>
  <si>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</si>
  <si>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</si>
  <si>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</si>
  <si>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</si>
  <si>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</si>
  <si>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</si>
  <si>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</si>
  <si>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</si>
  <si>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</si>
  <si>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</si>
  <si>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</si>
  <si>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</si>
  <si>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</si>
  <si>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</si>
  <si>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</si>
  <si>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</si>
  <si>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</si>
  <si>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</si>
  <si>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</si>
  <si>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</si>
  <si>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</si>
  <si>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</si>
  <si>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</si>
  <si>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</si>
  <si>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</si>
  <si>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</si>
  <si>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</si>
  <si>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</si>
  <si>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</si>
  <si>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</si>
  <si>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</si>
  <si>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</si>
  <si>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</si>
  <si>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</si>
  <si>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</si>
  <si>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</si>
  <si>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</si>
  <si>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</si>
  <si>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</si>
  <si>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</si>
  <si>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</si>
  <si>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</si>
  <si>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</si>
  <si>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</si>
  <si>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</si>
  <si>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</si>
  <si>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</si>
  <si>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</si>
  <si>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</si>
  <si>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</si>
  <si>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</si>
  <si>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</si>
  <si>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</si>
  <si>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</si>
  <si>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</si>
  <si>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</si>
  <si>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</si>
  <si>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</si>
  <si>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</si>
  <si>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</si>
  <si>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</si>
  <si>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</si>
  <si>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</si>
  <si>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</si>
  <si>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</si>
  <si>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</si>
  <si>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</si>
  <si>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</si>
  <si>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</si>
  <si>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</si>
  <si>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</si>
  <si>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</si>
  <si>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</si>
  <si>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</si>
  <si>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</si>
  <si>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</si>
  <si>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</si>
  <si>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</si>
  <si>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</si>
  <si>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</si>
  <si>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</si>
  <si>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</si>
  <si>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</si>
  <si>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</si>
  <si>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</si>
  <si>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</si>
  <si>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</si>
  <si>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</si>
  <si>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</si>
  <si>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</si>
  <si>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</si>
  <si>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</si>
  <si>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</si>
  <si>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</si>
  <si>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</si>
  <si>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</si>
  <si>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</si>
  <si>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</si>
  <si>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</si>
  <si>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</si>
  <si>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</si>
  <si>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</si>
  <si>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</si>
  <si>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</si>
  <si>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</si>
  <si>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</si>
  <si>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</si>
  <si>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</si>
  <si>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</si>
  <si>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</si>
  <si>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</si>
  <si>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</si>
  <si>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</si>
  <si>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</si>
  <si>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</si>
  <si>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</si>
  <si>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</si>
  <si>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</si>
  <si>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</si>
  <si>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</si>
  <si>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</si>
  <si>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</si>
  <si>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</si>
  <si>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</si>
  <si>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</si>
  <si>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</si>
  <si>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</si>
  <si>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</si>
  <si>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</si>
  <si>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</si>
  <si>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</si>
  <si>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</si>
  <si>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</si>
  <si>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</si>
  <si>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</si>
  <si>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</si>
  <si>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</si>
  <si>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</si>
  <si>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</si>
  <si>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</si>
  <si>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</si>
  <si>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</si>
  <si>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</si>
  <si>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</si>
  <si>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</si>
  <si>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</si>
  <si>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</si>
  <si>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</si>
  <si>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</si>
  <si>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</si>
  <si>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</si>
  <si>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</si>
  <si>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</si>
  <si>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</si>
  <si>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</si>
  <si>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</si>
  <si>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</si>
  <si>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</si>
  <si>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</si>
  <si>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</si>
  <si>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</si>
  <si>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</si>
  <si>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</si>
  <si>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</si>
  <si>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</si>
  <si>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</si>
  <si>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</si>
  <si>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</si>
  <si>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</si>
  <si>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</si>
  <si>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</si>
  <si>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</si>
  <si>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</si>
  <si>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</si>
  <si>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</si>
  <si>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</si>
  <si>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</si>
  <si>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</si>
  <si>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</si>
  <si>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</si>
  <si>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</si>
  <si>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</si>
  <si>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</si>
  <si>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</si>
  <si>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</si>
  <si>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</si>
  <si>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</si>
  <si>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</si>
  <si>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</si>
  <si>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</si>
  <si>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</si>
  <si>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</si>
  <si>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</si>
  <si>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</si>
  <si>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</si>
  <si>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</si>
  <si>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</si>
  <si>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</si>
  <si>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</si>
  <si>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</si>
  <si>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</si>
  <si>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</si>
  <si>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</si>
  <si>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</si>
  <si>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</si>
  <si>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</si>
  <si>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</si>
  <si>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</si>
  <si>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</si>
  <si>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</si>
  <si>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</si>
  <si>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</si>
  <si>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</si>
  <si>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</si>
  <si>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</si>
  <si>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</si>
  <si>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</si>
  <si>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</si>
  <si>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</si>
  <si>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</si>
  <si>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</si>
  <si>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</si>
  <si>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</si>
  <si>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</si>
  <si>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</si>
  <si>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</si>
  <si>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</si>
  <si>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</si>
  <si>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</si>
  <si>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</si>
  <si>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</si>
  <si>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</si>
  <si>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</si>
  <si>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</si>
  <si>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</si>
  <si>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</si>
  <si>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</si>
  <si>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</si>
  <si>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</si>
  <si>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</si>
  <si>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</si>
  <si>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</si>
  <si>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</si>
  <si>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</si>
  <si>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</si>
  <si>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</si>
  <si>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</si>
  <si>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</si>
  <si>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</si>
  <si>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</si>
  <si>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</si>
  <si>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</si>
  <si>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</si>
  <si>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</si>
  <si>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</si>
  <si>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</si>
  <si>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</si>
  <si>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</si>
  <si>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</si>
  <si>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</si>
  <si>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</si>
  <si>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</si>
  <si>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</si>
  <si>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</si>
  <si>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</si>
  <si>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</si>
  <si>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</si>
  <si>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</si>
  <si>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</si>
  <si>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</si>
  <si>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</si>
  <si>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</si>
  <si>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</si>
  <si>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</si>
  <si>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</si>
  <si>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</si>
  <si>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</si>
  <si>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</si>
  <si>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</si>
  <si>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</si>
  <si>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</si>
  <si>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</si>
  <si>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</si>
  <si>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</si>
  <si>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</si>
  <si>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</si>
  <si>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</si>
  <si>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</si>
  <si>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</si>
  <si>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</si>
  <si>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</si>
  <si>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</si>
  <si>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</si>
  <si>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</si>
  <si>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</si>
  <si>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</si>
  <si>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</si>
  <si>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</si>
  <si>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</si>
  <si>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</si>
  <si>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</si>
  <si>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</si>
  <si>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</si>
  <si>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</si>
  <si>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</si>
  <si>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</si>
  <si>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</si>
  <si>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</si>
  <si>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</si>
  <si>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</si>
  <si>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</si>
  <si>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</si>
  <si>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</si>
  <si>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</si>
  <si>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</si>
  <si>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</si>
  <si>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</si>
  <si>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</si>
  <si>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</si>
  <si>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</si>
  <si>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</si>
  <si>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</si>
  <si>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</si>
  <si>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</si>
  <si>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</si>
  <si>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</si>
  <si>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</si>
  <si>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</si>
  <si>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</si>
  <si>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</si>
  <si>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</si>
  <si>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</si>
  <si>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</si>
  <si>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</si>
  <si>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</si>
  <si>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</si>
  <si>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</si>
  <si>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</si>
  <si>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</si>
  <si>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</si>
  <si>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</si>
  <si>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</si>
  <si>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</si>
  <si>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</si>
  <si>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</si>
  <si>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</si>
  <si>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</si>
  <si>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</si>
  <si>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</si>
  <si>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</si>
  <si>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</si>
  <si>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</si>
  <si>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</si>
  <si>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</si>
  <si>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</si>
  <si>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</si>
  <si>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</si>
  <si>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</si>
  <si>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</si>
  <si>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</si>
  <si>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</si>
  <si>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</si>
  <si>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</si>
  <si>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</si>
  <si>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</si>
  <si>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</si>
  <si>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</si>
  <si>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</si>
  <si>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</si>
  <si>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</si>
  <si>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</si>
  <si>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</si>
  <si>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</si>
  <si>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</si>
  <si>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</si>
  <si>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</si>
  <si>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</si>
  <si>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</si>
  <si>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</si>
  <si>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</si>
  <si>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</si>
  <si>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</si>
  <si>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</si>
  <si>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</si>
  <si>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</si>
  <si>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</si>
  <si>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</si>
  <si>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</si>
  <si>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</si>
  <si>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</si>
  <si>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</si>
  <si>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</si>
  <si>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</si>
  <si>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</si>
  <si>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</si>
  <si>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</si>
  <si>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</si>
  <si>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</si>
  <si>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</si>
  <si>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</si>
  <si>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</si>
  <si>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</si>
  <si>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</si>
  <si>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</si>
  <si>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</si>
  <si>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</si>
  <si>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</si>
  <si>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</si>
  <si>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</si>
  <si>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</si>
  <si>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</si>
  <si>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</si>
  <si>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</si>
  <si>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</si>
  <si>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</si>
  <si>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</si>
  <si>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</si>
  <si>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</si>
  <si>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</si>
  <si>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</si>
  <si>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</si>
  <si>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</si>
  <si>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</si>
  <si>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</si>
  <si>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</si>
  <si>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</si>
  <si>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</si>
  <si>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</si>
  <si>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</si>
  <si>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</si>
  <si>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</si>
  <si>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</si>
  <si>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</si>
  <si>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</si>
  <si>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</si>
  <si>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</si>
  <si>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</si>
  <si>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</si>
  <si>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</si>
  <si>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</si>
  <si>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</si>
  <si>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</si>
  <si>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</si>
  <si>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</si>
  <si>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</si>
  <si>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</si>
  <si>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</si>
  <si>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</si>
  <si>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</si>
  <si>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</si>
  <si>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</si>
  <si>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</si>
  <si>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</si>
  <si>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</si>
  <si>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</si>
  <si>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</si>
  <si>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</si>
  <si>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</si>
  <si>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</si>
  <si>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</si>
  <si>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</si>
  <si>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</si>
  <si>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</si>
  <si>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</si>
  <si>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</si>
  <si>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</si>
  <si>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</si>
  <si>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</si>
  <si>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</si>
  <si>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</si>
  <si>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</si>
  <si>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</si>
  <si>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</si>
  <si>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</si>
  <si>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</si>
  <si>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</si>
  <si>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</si>
  <si>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</si>
  <si>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</si>
  <si>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</si>
  <si>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</si>
  <si>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</si>
  <si>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</si>
  <si>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</si>
  <si>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</si>
  <si>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</si>
  <si>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</si>
  <si>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</si>
  <si>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</si>
  <si>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</si>
  <si>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</si>
  <si>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</si>
  <si>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</si>
  <si>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</si>
  <si>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</si>
  <si>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</si>
  <si>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</si>
  <si>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</si>
  <si>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</si>
  <si>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</si>
  <si>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</si>
  <si>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</si>
  <si>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</si>
  <si>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</si>
  <si>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</si>
  <si>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</si>
  <si>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</si>
  <si>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</si>
  <si>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</si>
  <si>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</si>
  <si>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</si>
  <si>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</si>
  <si>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</si>
  <si>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</si>
  <si>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</si>
  <si>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</si>
  <si>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</si>
  <si>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</si>
  <si>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</si>
  <si>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</si>
  <si>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</si>
  <si>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</si>
  <si>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</si>
  <si>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</si>
  <si>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</si>
  <si>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</si>
  <si>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</si>
  <si>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</si>
  <si>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</si>
  <si>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</si>
  <si>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</si>
  <si>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</si>
  <si>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</si>
  <si>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</si>
  <si>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</si>
  <si>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</si>
  <si>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</si>
  <si>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</si>
  <si>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</si>
  <si>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</si>
  <si>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</si>
  <si>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</si>
  <si>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</si>
  <si>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</si>
  <si>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</si>
  <si>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</si>
  <si>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</si>
  <si>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</si>
  <si>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</si>
  <si>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</si>
  <si>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</si>
  <si>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</si>
  <si>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</si>
  <si>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</si>
  <si>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</si>
  <si>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</si>
  <si>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</si>
  <si>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</si>
  <si>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</si>
  <si>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</si>
  <si>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</si>
  <si>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</si>
  <si>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</si>
  <si>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</si>
  <si>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</si>
  <si>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</si>
  <si>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</si>
  <si>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</si>
  <si>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</si>
  <si>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</si>
  <si>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</si>
  <si>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</si>
  <si>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</si>
  <si>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</si>
  <si>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</si>
  <si>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</si>
  <si>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</si>
  <si>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</si>
  <si>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</si>
  <si>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</si>
  <si>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</si>
  <si>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</si>
  <si>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</si>
  <si>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</si>
  <si>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</si>
  <si>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</si>
  <si>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</si>
  <si>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</si>
  <si>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</si>
  <si>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</si>
  <si>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</si>
  <si>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</si>
  <si>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</si>
  <si>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</si>
  <si>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</si>
  <si>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</si>
  <si>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</si>
  <si>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</si>
  <si>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</si>
  <si>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</si>
  <si>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</si>
  <si>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</si>
  <si>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</si>
  <si>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</si>
  <si>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</si>
  <si>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</si>
  <si>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</si>
  <si>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</si>
  <si>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</si>
  <si>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</si>
  <si>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</si>
  <si>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</si>
  <si>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</si>
  <si>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</si>
  <si>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</si>
  <si>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</si>
  <si>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</si>
  <si>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</si>
  <si>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</si>
  <si>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</si>
  <si>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</si>
  <si>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</si>
  <si>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</si>
  <si>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</si>
  <si>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</si>
  <si>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</si>
  <si>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</si>
  <si>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</si>
  <si>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</si>
  <si>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</si>
  <si>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</si>
  <si>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</si>
  <si>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</si>
  <si>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</si>
  <si>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</si>
  <si>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</si>
  <si>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</si>
  <si>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</si>
  <si>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</si>
  <si>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</si>
  <si>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</si>
  <si>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</si>
  <si>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</si>
  <si>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</si>
  <si>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</si>
  <si>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</si>
  <si>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</si>
  <si>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</si>
  <si>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</si>
  <si>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</si>
  <si>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</si>
  <si>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</si>
  <si>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</si>
  <si>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</si>
  <si>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</si>
  <si>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</si>
  <si>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</si>
  <si>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</si>
  <si>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</si>
  <si>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</si>
  <si>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</si>
  <si>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</si>
  <si>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</si>
  <si>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</si>
  <si>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</si>
  <si>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</si>
  <si>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</si>
  <si>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</si>
  <si>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</si>
  <si>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</si>
  <si>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</si>
  <si>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</si>
  <si>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</si>
  <si>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</si>
  <si>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</si>
  <si>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</si>
  <si>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</si>
  <si>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</si>
  <si>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</si>
  <si>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</si>
  <si>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</si>
  <si>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</si>
  <si>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</si>
  <si>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</si>
  <si>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</si>
  <si>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</si>
  <si>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</si>
  <si>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</si>
  <si>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</si>
  <si>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</si>
  <si>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</si>
  <si>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</si>
  <si>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</si>
  <si>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</si>
  <si>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</si>
  <si>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</si>
  <si>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</si>
  <si>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</si>
  <si>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</si>
  <si>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</si>
  <si>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</si>
  <si>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</si>
  <si>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</si>
  <si>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</si>
  <si>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</si>
  <si>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</si>
  <si>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</si>
  <si>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</si>
  <si>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</si>
  <si>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</si>
  <si>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</si>
  <si>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</si>
  <si>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</si>
  <si>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</si>
  <si>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</si>
  <si>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</si>
  <si>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</si>
  <si>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</si>
  <si>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</si>
  <si>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</si>
  <si>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</si>
  <si>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</si>
  <si>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</si>
  <si>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</si>
  <si>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</si>
  <si>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</si>
  <si>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</si>
  <si>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</si>
  <si>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</si>
  <si>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</si>
  <si>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</si>
  <si>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</si>
  <si>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</si>
  <si>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</si>
  <si>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</si>
  <si>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</si>
  <si>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</si>
  <si>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</si>
  <si>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</si>
  <si>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</si>
  <si>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</si>
  <si>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</si>
  <si>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</si>
  <si>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</si>
  <si>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</si>
  <si>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</si>
  <si>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</si>
  <si>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</si>
  <si>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</si>
  <si>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</si>
  <si>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</si>
  <si>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</si>
  <si>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</si>
  <si>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</si>
  <si>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</si>
  <si>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</si>
  <si>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</si>
  <si>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</si>
  <si>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</si>
  <si>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</si>
  <si>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</si>
  <si>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</si>
  <si>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</si>
  <si>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</si>
  <si>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</si>
  <si>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</si>
  <si>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</si>
  <si>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</si>
  <si>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</si>
  <si>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</si>
  <si>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</si>
  <si>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</si>
  <si>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</si>
  <si>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</si>
  <si>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</si>
  <si>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</si>
  <si>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</si>
  <si>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</si>
  <si>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</si>
  <si>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</si>
  <si>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</si>
  <si>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</si>
  <si>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</si>
  <si>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</si>
  <si>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</si>
  <si>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</si>
  <si>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</si>
  <si>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</si>
  <si>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</si>
  <si>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</si>
  <si>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</si>
  <si>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</si>
  <si>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</si>
  <si>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</si>
  <si>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</si>
  <si>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</si>
  <si>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</si>
  <si>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</si>
  <si>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</si>
  <si>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</si>
  <si>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</si>
  <si>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</si>
  <si>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</si>
  <si>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</si>
  <si>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</si>
  <si>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</si>
  <si>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</si>
  <si>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</si>
  <si>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</si>
  <si>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</si>
  <si>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</si>
  <si>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</si>
  <si>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</si>
  <si>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</si>
  <si>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</si>
  <si>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</si>
  <si>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</si>
  <si>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</si>
  <si>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</si>
  <si>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</si>
  <si>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</si>
  <si>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</si>
  <si>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</si>
  <si>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</si>
  <si>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</si>
  <si>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</si>
  <si>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</si>
  <si>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</si>
  <si>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</si>
  <si>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</si>
  <si>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</si>
  <si>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</si>
  <si>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</si>
  <si>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</si>
  <si>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</si>
  <si>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</si>
  <si>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</si>
  <si>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</si>
  <si>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</si>
  <si>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</si>
  <si>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</si>
  <si>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</si>
  <si>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</si>
  <si>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</si>
  <si>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</si>
  <si>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</si>
  <si>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</si>
  <si>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</si>
  <si>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</si>
  <si>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</si>
  <si>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</si>
  <si>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</si>
  <si>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</si>
  <si>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</si>
  <si>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</si>
  <si>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</si>
  <si>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</si>
  <si>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</si>
  <si>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</si>
  <si>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</si>
  <si>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</si>
  <si>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</si>
  <si>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</si>
  <si>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</si>
  <si>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</si>
  <si>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</si>
  <si>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</si>
  <si>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</si>
  <si>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</si>
  <si>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</si>
  <si>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</si>
  <si>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</si>
  <si>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</si>
  <si>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</si>
  <si>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</si>
  <si>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</si>
  <si>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</si>
  <si>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</si>
  <si>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</si>
  <si>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</si>
  <si>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</si>
  <si>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</si>
  <si>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</si>
  <si>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</si>
  <si>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</si>
  <si>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</si>
  <si>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</si>
  <si>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</si>
  <si>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</si>
  <si>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</si>
  <si>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</si>
  <si>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</si>
  <si>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</si>
  <si>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</si>
  <si>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</si>
  <si>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</si>
  <si>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</si>
  <si>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</si>
  <si>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</si>
  <si>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</si>
  <si>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</si>
  <si>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</si>
  <si>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</si>
  <si>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</si>
  <si>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</si>
  <si>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</si>
  <si>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</si>
  <si>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</si>
  <si>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</si>
  <si>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</si>
  <si>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</si>
  <si>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</si>
  <si>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</si>
  <si>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</si>
  <si>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</si>
  <si>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</si>
  <si>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</si>
  <si>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</si>
  <si>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</si>
  <si>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</si>
  <si>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</si>
  <si>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</si>
  <si>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</si>
  <si>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</si>
  <si>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</si>
  <si>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</si>
  <si>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</si>
  <si>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</si>
  <si>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</si>
  <si>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</si>
  <si>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</si>
  <si>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</si>
  <si>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</si>
  <si>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</si>
  <si>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</si>
  <si>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</si>
  <si>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</si>
  <si>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</si>
  <si>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</si>
  <si>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</si>
  <si>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</si>
  <si>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</si>
  <si>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</si>
  <si>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</si>
  <si>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</si>
  <si>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</si>
  <si>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</si>
  <si>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</si>
  <si>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</si>
  <si>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</si>
  <si>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</si>
  <si>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</si>
  <si>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</si>
  <si>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</si>
  <si>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</si>
  <si>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</si>
  <si>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</si>
  <si>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</si>
  <si>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</si>
  <si>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</si>
  <si>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</si>
  <si>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</si>
  <si>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</si>
  <si>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</si>
  <si>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</si>
  <si>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</si>
  <si>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</si>
  <si>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</si>
  <si>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</si>
  <si>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</si>
  <si>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</si>
  <si>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</si>
  <si>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</si>
  <si>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</si>
  <si>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</si>
  <si>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</si>
  <si>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</si>
  <si>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</si>
  <si>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</si>
  <si>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</si>
  <si>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</si>
  <si>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</si>
  <si>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</si>
  <si>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</si>
  <si>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</si>
  <si>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</si>
  <si>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</si>
  <si>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</si>
  <si>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</si>
  <si>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</si>
  <si>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</si>
  <si>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</si>
  <si>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</si>
  <si>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</si>
  <si>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</si>
  <si>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</si>
  <si>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</si>
  <si>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</si>
  <si>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</si>
  <si>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</si>
  <si>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</si>
  <si>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</si>
  <si>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</si>
  <si>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</si>
  <si>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</si>
  <si>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</si>
  <si>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</si>
  <si>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</si>
  <si>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</si>
  <si>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</si>
  <si>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</si>
  <si>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</si>
  <si>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</si>
  <si>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</si>
  <si>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</si>
  <si>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</si>
  <si>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</si>
  <si>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</si>
  <si>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</si>
  <si>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</si>
  <si>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</si>
  <si>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</si>
  <si>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</si>
  <si>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</si>
  <si>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</si>
  <si>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</si>
  <si>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</si>
  <si>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</si>
  <si>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</si>
  <si>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</si>
  <si>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</si>
  <si>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</si>
  <si>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</si>
  <si>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</si>
  <si>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</si>
  <si>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</si>
  <si>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</si>
  <si>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</si>
  <si>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</si>
  <si>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</si>
  <si>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</si>
  <si>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</si>
  <si>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</si>
  <si>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</si>
  <si>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</si>
  <si>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</si>
  <si>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</si>
  <si>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</si>
  <si>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</si>
  <si>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</si>
  <si>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</si>
  <si>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</si>
  <si>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</si>
  <si>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</si>
  <si>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</si>
  <si>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</si>
  <si>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</si>
  <si>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</si>
  <si>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</si>
  <si>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</si>
  <si>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</si>
  <si>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</si>
  <si>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</si>
  <si>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</si>
  <si>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</si>
  <si>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</si>
  <si>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</si>
  <si>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</si>
  <si>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</si>
  <si>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</si>
  <si>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</si>
  <si>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</si>
  <si>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</si>
  <si>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</si>
  <si>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</si>
  <si>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</si>
  <si>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</si>
  <si>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</si>
  <si>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</si>
  <si>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</si>
  <si>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</si>
  <si>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</si>
  <si>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</si>
  <si>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</si>
  <si>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</si>
  <si>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</si>
  <si>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</si>
  <si>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</si>
  <si>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</si>
  <si>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</si>
  <si>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</si>
  <si>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</si>
  <si>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</si>
  <si>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</si>
  <si>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</si>
  <si>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</si>
  <si>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</si>
  <si>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</si>
  <si>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</si>
  <si>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</si>
  <si>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</si>
  <si>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</si>
  <si>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</si>
  <si>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</si>
  <si>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</si>
  <si>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</si>
  <si>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</si>
  <si>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</si>
  <si>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</si>
  <si>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</si>
  <si>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</si>
  <si>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</si>
  <si>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</si>
  <si>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</si>
  <si>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</si>
  <si>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</si>
  <si>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</si>
  <si>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</si>
  <si>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</si>
  <si>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</si>
  <si>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</si>
  <si>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</si>
  <si>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</si>
  <si>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</si>
  <si>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</si>
  <si>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</si>
  <si>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</si>
  <si>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</si>
  <si>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</si>
  <si>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</si>
  <si>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</si>
  <si>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</si>
  <si>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</si>
  <si>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</si>
  <si>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</si>
  <si>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</si>
  <si>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</si>
  <si>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</si>
  <si>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</si>
  <si>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</si>
  <si>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</si>
  <si>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</si>
  <si>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</si>
  <si>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</si>
  <si>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</si>
  <si>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</si>
  <si>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</si>
  <si>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</si>
  <si>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</si>
  <si>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</si>
  <si>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</si>
  <si>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</si>
  <si>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</si>
  <si>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</si>
  <si>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</si>
  <si>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</si>
  <si>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</si>
  <si>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</si>
  <si>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</si>
  <si>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</si>
  <si>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</si>
  <si>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</si>
  <si>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</si>
  <si>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</si>
  <si>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</si>
  <si>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</si>
  <si>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</si>
  <si>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</si>
  <si>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</si>
  <si>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</si>
  <si>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</si>
  <si>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</si>
  <si>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</si>
  <si>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</si>
  <si>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</si>
  <si>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</si>
  <si>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</si>
  <si>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</si>
  <si>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</si>
  <si>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</si>
  <si>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</si>
  <si>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</si>
  <si>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</si>
  <si>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</si>
  <si>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</si>
  <si>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</si>
  <si>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</si>
  <si>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</si>
  <si>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</si>
  <si>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</si>
  <si>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</si>
  <si>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</si>
  <si>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</si>
  <si>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</si>
  <si>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</si>
  <si>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</si>
  <si>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</si>
  <si>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</si>
  <si>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</si>
  <si>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</si>
  <si>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</si>
  <si>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</si>
  <si>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</si>
  <si>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</si>
  <si>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</si>
  <si>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</si>
  <si>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</si>
  <si>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</si>
  <si>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</si>
  <si>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</si>
  <si>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</si>
  <si>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</si>
  <si>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</si>
  <si>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</si>
  <si>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</si>
  <si>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</si>
  <si>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</si>
  <si>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</si>
  <si>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</si>
  <si>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</si>
  <si>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</si>
  <si>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</si>
  <si>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</si>
  <si>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</si>
  <si>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</si>
  <si>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</si>
  <si>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</si>
  <si>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</si>
  <si>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</si>
  <si>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</si>
  <si>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</si>
  <si>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</si>
  <si>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</si>
  <si>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</si>
  <si>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</si>
  <si>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</si>
  <si>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</si>
  <si>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</si>
  <si>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</si>
  <si>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</si>
  <si>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</si>
  <si>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</si>
  <si>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</si>
  <si>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</si>
  <si>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</si>
  <si>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</si>
  <si>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</si>
  <si>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</si>
  <si>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</si>
  <si>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</si>
  <si>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</si>
  <si>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</si>
  <si>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</si>
  <si>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</si>
  <si>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</si>
  <si>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</si>
  <si>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</si>
  <si>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</si>
  <si>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</si>
  <si>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</si>
  <si>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</si>
  <si>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</si>
  <si>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</si>
  <si>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</si>
  <si>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</si>
  <si>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</si>
  <si>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</si>
  <si>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</si>
  <si>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</si>
  <si>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</si>
  <si>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</si>
  <si>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</si>
  <si>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</si>
  <si>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</si>
  <si>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</si>
  <si>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</si>
  <si>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</si>
  <si>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</si>
  <si>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</si>
  <si>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</si>
  <si>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</si>
  <si>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</si>
  <si>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</si>
  <si>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</si>
  <si>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</si>
  <si>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</si>
  <si>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</si>
  <si>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</si>
  <si>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</si>
  <si>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</si>
  <si>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</si>
  <si>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</si>
  <si>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</si>
  <si>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</si>
  <si>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</si>
  <si>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</si>
  <si>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</si>
  <si>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</si>
  <si>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</si>
  <si>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</si>
  <si>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</si>
  <si>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</si>
  <si>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</si>
  <si>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</si>
  <si>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</si>
  <si>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</si>
  <si>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</si>
  <si>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</si>
  <si>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</si>
  <si>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</si>
  <si>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</si>
  <si>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</si>
  <si>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</si>
  <si>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</si>
  <si>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</si>
  <si>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</si>
  <si>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</si>
  <si>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</si>
  <si>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</si>
  <si>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</si>
  <si>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</si>
  <si>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</si>
  <si>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</si>
  <si>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</si>
  <si>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</si>
  <si>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</si>
  <si>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</si>
  <si>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</si>
  <si>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</si>
  <si>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</si>
  <si>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</si>
  <si>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</si>
  <si>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</si>
  <si>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</si>
  <si>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</si>
  <si>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</si>
  <si>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</si>
  <si>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</si>
  <si>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</si>
  <si>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</si>
  <si>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</si>
  <si>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</si>
  <si>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</si>
  <si>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</si>
  <si>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</si>
  <si>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</si>
  <si>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</si>
  <si>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</si>
  <si>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</si>
  <si>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</si>
  <si>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</si>
  <si>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</si>
  <si>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</si>
  <si>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</si>
  <si>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</si>
  <si>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</si>
  <si>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</si>
  <si>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</si>
  <si>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</si>
  <si>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</si>
  <si>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</si>
  <si>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</si>
  <si>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</si>
  <si>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</si>
  <si>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</si>
  <si>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</si>
  <si>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</si>
  <si>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</si>
  <si>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</si>
  <si>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</si>
  <si>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</si>
  <si>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</si>
  <si>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</si>
  <si>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</si>
  <si>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</si>
  <si>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</si>
  <si>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</si>
  <si>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</si>
  <si>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</si>
  <si>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</si>
  <si>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</si>
  <si>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</si>
  <si>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</si>
  <si>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</si>
  <si>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</si>
  <si>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</si>
  <si>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</si>
  <si>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</si>
  <si>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</si>
  <si>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</si>
  <si>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</si>
  <si>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</si>
  <si>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</si>
  <si>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</si>
  <si>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</si>
  <si>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</si>
  <si>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</si>
  <si>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</si>
  <si>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</si>
  <si>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</si>
  <si>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</si>
  <si>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</si>
  <si>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</si>
  <si>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</si>
  <si>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</si>
  <si>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</si>
  <si>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</si>
  <si>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</si>
  <si>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</si>
  <si>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</si>
  <si>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</si>
  <si>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</si>
  <si>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</si>
  <si>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</si>
  <si>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</si>
  <si>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</si>
  <si>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</si>
  <si>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</si>
  <si>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</si>
  <si>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</si>
  <si>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</si>
  <si>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</si>
  <si>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</si>
  <si>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</si>
  <si>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</si>
  <si>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</si>
  <si>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</si>
  <si>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</si>
  <si>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</si>
  <si>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</si>
  <si>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</si>
  <si>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</si>
  <si>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</si>
  <si>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</si>
  <si>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</si>
  <si>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</si>
  <si>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</si>
  <si>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</si>
  <si>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</si>
  <si>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</si>
  <si>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</si>
  <si>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</si>
  <si>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</si>
  <si>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</si>
  <si>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</si>
  <si>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</si>
  <si>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</si>
  <si>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</si>
  <si>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</si>
  <si>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</si>
  <si>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</si>
  <si>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</si>
  <si>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</si>
  <si>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</si>
  <si>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</si>
  <si>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</si>
  <si>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</si>
  <si>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</si>
  <si>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</si>
  <si>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</si>
  <si>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</si>
  <si>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</si>
  <si>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</si>
  <si>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</si>
  <si>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</si>
  <si>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</si>
  <si>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</si>
  <si>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</si>
  <si>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</si>
  <si>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</si>
  <si>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</si>
  <si>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</si>
  <si>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</si>
  <si>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</si>
  <si>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</si>
  <si>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</si>
  <si>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</si>
  <si>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</si>
  <si>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</si>
  <si>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</si>
  <si>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</si>
  <si>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</si>
  <si>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</si>
  <si>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</si>
  <si>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</si>
  <si>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</si>
  <si>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</si>
  <si>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</si>
  <si>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</si>
  <si>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</si>
  <si>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</si>
  <si>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</si>
  <si>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</si>
  <si>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</si>
  <si>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</si>
  <si>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</si>
  <si>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</si>
  <si>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</si>
  <si>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</si>
  <si>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</si>
  <si>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</si>
  <si>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</si>
  <si>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</si>
  <si>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</si>
  <si>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</si>
  <si>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</si>
  <si>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</si>
  <si>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</si>
  <si>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</si>
  <si>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</si>
  <si>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</si>
  <si>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</si>
  <si>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</si>
  <si>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</si>
  <si>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</si>
  <si>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</si>
  <si>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</si>
  <si>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</si>
  <si>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</si>
  <si>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</si>
  <si>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</si>
  <si>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</si>
  <si>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</si>
  <si>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</si>
  <si>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</si>
  <si>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</si>
  <si>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</si>
  <si>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</si>
  <si>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</si>
  <si>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</si>
  <si>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</si>
  <si>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</si>
  <si>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</si>
  <si>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</si>
  <si>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</si>
  <si>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</si>
  <si>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</si>
  <si>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</si>
  <si>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</si>
  <si>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</si>
  <si>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</si>
  <si>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</si>
  <si>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</si>
  <si>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</si>
  <si>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</si>
  <si>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</si>
  <si>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</si>
  <si>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</si>
  <si>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</si>
  <si>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</si>
  <si>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</si>
  <si>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</si>
  <si>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</si>
  <si>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</si>
  <si>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</si>
  <si>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</si>
  <si>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</si>
  <si>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</si>
  <si>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</si>
  <si>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</si>
  <si>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</si>
  <si>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</si>
  <si>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</si>
  <si>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</si>
  <si>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</si>
  <si>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</si>
  <si>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</si>
  <si>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</si>
  <si>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</si>
  <si>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</si>
  <si>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</si>
  <si>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</si>
  <si>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</si>
  <si>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</si>
  <si>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</si>
  <si>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</si>
  <si>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</si>
  <si>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</si>
  <si>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</si>
  <si>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</si>
  <si>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</si>
  <si>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</si>
  <si>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</si>
  <si>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</si>
  <si>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</si>
  <si>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</si>
  <si>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</si>
  <si>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</si>
  <si>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</si>
  <si>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</si>
  <si>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</si>
  <si>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</si>
  <si>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</si>
  <si>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</si>
  <si>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</si>
  <si>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</si>
  <si>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</si>
  <si>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</si>
  <si>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</si>
  <si>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</si>
  <si>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</si>
  <si>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</si>
  <si>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</si>
  <si>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</si>
  <si>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</si>
  <si>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</si>
  <si>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</si>
  <si>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</si>
  <si>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</si>
  <si>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</si>
  <si>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</si>
  <si>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</si>
  <si>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</si>
  <si>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</si>
  <si>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</si>
  <si>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</si>
  <si>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</si>
  <si>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</si>
  <si>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</si>
  <si>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</si>
  <si>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</si>
  <si>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</si>
  <si>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</si>
  <si>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</si>
  <si>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</si>
  <si>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</si>
  <si>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</si>
  <si>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</si>
  <si>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</si>
  <si>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</si>
  <si>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</si>
  <si>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</si>
  <si>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</si>
  <si>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</si>
  <si>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</si>
  <si>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</si>
  <si>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</si>
  <si>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</si>
  <si>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</si>
  <si>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</si>
  <si>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</si>
  <si>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</si>
  <si>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</si>
  <si>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</si>
  <si>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</si>
  <si>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</si>
  <si>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</si>
  <si>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</si>
  <si>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</si>
  <si>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</si>
  <si>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</si>
  <si>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</si>
  <si>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</si>
  <si>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</si>
  <si>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</si>
  <si>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</si>
  <si>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</si>
  <si>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</si>
  <si>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</si>
  <si>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</si>
  <si>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</si>
  <si>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</si>
  <si>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</si>
  <si>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</si>
  <si>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</si>
  <si>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</si>
  <si>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</si>
  <si>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</si>
  <si>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</si>
  <si>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</si>
  <si>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</si>
  <si>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</si>
  <si>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</si>
  <si>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</si>
  <si>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</si>
  <si>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</si>
  <si>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</si>
  <si>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</si>
  <si>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</si>
  <si>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</si>
  <si>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</si>
  <si>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</si>
  <si>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</si>
  <si>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</si>
  <si>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</si>
  <si>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</si>
  <si>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</si>
  <si>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</si>
  <si>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</si>
  <si>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</si>
  <si>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</si>
  <si>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</si>
  <si>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</si>
  <si>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</si>
  <si>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</si>
  <si>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</si>
  <si>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</si>
  <si>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</si>
  <si>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</si>
  <si>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</si>
  <si>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</si>
  <si>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</si>
  <si>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</si>
  <si>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</si>
  <si>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</si>
  <si>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</si>
  <si>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</si>
  <si>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</si>
  <si>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</si>
  <si>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</si>
  <si>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</si>
  <si>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</si>
  <si>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</si>
  <si>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</si>
  <si>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</si>
  <si>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</si>
  <si>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</si>
  <si>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</si>
  <si>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</si>
  <si>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</si>
  <si>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</si>
  <si>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</si>
  <si>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</si>
  <si>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</si>
  <si>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</si>
  <si>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</si>
  <si>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</si>
  <si>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</si>
  <si>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</si>
  <si>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</si>
  <si>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</si>
  <si>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</si>
  <si>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</si>
  <si>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</si>
  <si>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</si>
  <si>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</si>
  <si>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</si>
  <si>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</si>
  <si>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</si>
  <si>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</si>
  <si>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</si>
  <si>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</si>
  <si>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</si>
  <si>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</si>
  <si>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</si>
  <si>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</si>
  <si>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</si>
  <si>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</si>
  <si>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</si>
  <si>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</si>
  <si>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</si>
  <si>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</si>
  <si>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</si>
  <si>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</si>
  <si>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</si>
  <si>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</si>
  <si>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</si>
  <si>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</si>
  <si>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</si>
  <si>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</si>
  <si>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</si>
  <si>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</si>
  <si>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</si>
  <si>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</si>
  <si>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</si>
  <si>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</si>
  <si>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</si>
  <si>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</si>
  <si>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</si>
  <si>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</si>
  <si>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</si>
  <si>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</si>
  <si>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</si>
  <si>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</si>
  <si>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</si>
  <si>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</si>
  <si>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</si>
  <si>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</si>
  <si>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</si>
  <si>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</si>
  <si>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</si>
  <si>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</si>
  <si>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</si>
  <si>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</si>
  <si>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</si>
  <si>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</si>
  <si>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</si>
  <si>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</si>
  <si>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</si>
  <si>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</si>
  <si>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</si>
  <si>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</si>
  <si>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</si>
  <si>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</si>
  <si>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</si>
  <si>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</si>
  <si>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</si>
  <si>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</si>
  <si>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</si>
  <si>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</si>
  <si>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</si>
  <si>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</si>
  <si>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</si>
  <si>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</si>
  <si>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</si>
  <si>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</si>
  <si>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</si>
  <si>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</si>
  <si>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</si>
  <si>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</si>
  <si>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</si>
  <si>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</si>
  <si>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</si>
  <si>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</si>
  <si>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</si>
  <si>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</si>
  <si>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</si>
  <si>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</si>
  <si>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</si>
  <si>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</si>
  <si>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</si>
  <si>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</si>
  <si>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</si>
  <si>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</si>
  <si>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</si>
  <si>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</si>
  <si>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</si>
  <si>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</si>
  <si>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</si>
  <si>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</si>
  <si>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</si>
  <si>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</si>
  <si>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</si>
  <si>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</si>
  <si>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</si>
  <si>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</si>
  <si>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</si>
  <si>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</si>
  <si>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</si>
  <si>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</si>
  <si>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</si>
  <si>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</si>
  <si>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</si>
  <si>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</si>
  <si>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</si>
  <si>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</si>
  <si>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</si>
  <si>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</si>
  <si>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</si>
  <si>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</si>
  <si>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</si>
  <si>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</si>
  <si>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</si>
  <si>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</si>
  <si>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</si>
  <si>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</si>
  <si>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</si>
  <si>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</si>
  <si>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</si>
  <si>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</si>
  <si>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</si>
  <si>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</si>
  <si>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</si>
  <si>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</si>
  <si>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</si>
  <si>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</si>
  <si>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</si>
  <si>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</si>
  <si>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</si>
  <si>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</si>
  <si>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</si>
  <si>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</si>
  <si>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</si>
  <si>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</si>
  <si>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</si>
  <si>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</si>
  <si>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</si>
  <si>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</si>
  <si>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</si>
  <si>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</si>
  <si>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</si>
  <si>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</si>
  <si>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</si>
  <si>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</si>
  <si>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</si>
  <si>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</si>
  <si>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</si>
  <si>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</si>
  <si>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</si>
  <si>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</si>
  <si>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</si>
  <si>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</si>
  <si>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</si>
  <si>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</si>
  <si>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</si>
  <si>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</si>
  <si>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</si>
  <si>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</si>
  <si>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</si>
  <si>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</si>
  <si>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</si>
  <si>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</si>
  <si>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</si>
  <si>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</si>
  <si>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</si>
  <si>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</si>
  <si>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</si>
  <si>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</si>
  <si>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</si>
  <si>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</si>
  <si>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</si>
  <si>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</si>
  <si>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</si>
  <si>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</si>
  <si>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</si>
  <si>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</si>
  <si>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</si>
  <si>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</si>
  <si>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</si>
  <si>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</si>
  <si>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</si>
  <si>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</si>
  <si>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</si>
  <si>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</si>
  <si>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</si>
  <si>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</si>
  <si>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</si>
  <si>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</si>
  <si>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</si>
  <si>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</si>
  <si>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</si>
  <si>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</si>
  <si>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</si>
  <si>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</si>
  <si>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</si>
  <si>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</si>
  <si>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</si>
  <si>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</si>
  <si>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</si>
  <si>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</si>
  <si>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</si>
  <si>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</si>
  <si>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</si>
  <si>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</si>
  <si>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</si>
  <si>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</si>
  <si>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</si>
  <si>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</si>
  <si>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</si>
  <si>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</si>
  <si>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</si>
  <si>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</si>
  <si>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</si>
  <si>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</si>
  <si>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</si>
  <si>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</si>
  <si>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</si>
  <si>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</si>
  <si>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</si>
  <si>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</si>
  <si>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</si>
  <si>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</si>
  <si>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</si>
  <si>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</si>
  <si>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</si>
  <si>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</si>
  <si>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</si>
  <si>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</si>
  <si>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</si>
  <si>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</si>
  <si>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</si>
  <si>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</si>
  <si>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</si>
  <si>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</si>
  <si>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</si>
  <si>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</si>
  <si>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</si>
  <si>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</si>
  <si>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</si>
  <si>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</si>
  <si>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</si>
  <si>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</si>
  <si>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</si>
  <si>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</si>
  <si>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</si>
  <si>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</si>
  <si>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</si>
  <si>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</si>
  <si>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</si>
  <si>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</si>
  <si>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</si>
  <si>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</si>
  <si>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</si>
  <si>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</si>
  <si>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</si>
  <si>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</si>
  <si>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</si>
  <si>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</si>
  <si>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</si>
  <si>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</si>
  <si>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</si>
  <si>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</si>
  <si>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</si>
  <si>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</si>
  <si>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</si>
  <si>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</si>
  <si>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</si>
  <si>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</si>
  <si>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</si>
  <si>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</si>
  <si>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</si>
  <si>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</si>
  <si>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</si>
  <si>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</si>
  <si>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</si>
  <si>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</si>
  <si>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</si>
  <si>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</si>
  <si>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</si>
  <si>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</si>
  <si>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</si>
  <si>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</si>
  <si>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</si>
  <si>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</si>
  <si>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</si>
  <si>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</si>
  <si>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</si>
  <si>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</si>
  <si>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</si>
  <si>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</si>
  <si>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</si>
  <si>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</si>
  <si>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</si>
  <si>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</si>
  <si>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</si>
  <si>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</si>
  <si>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</si>
  <si>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</si>
  <si>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</si>
  <si>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</si>
  <si>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</si>
  <si>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</si>
  <si>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</si>
  <si>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</si>
  <si>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</si>
  <si>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</si>
  <si>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</si>
  <si>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</si>
  <si>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</si>
  <si>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</si>
  <si>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</si>
  <si>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</si>
  <si>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</si>
  <si>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</si>
  <si>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</si>
  <si>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</si>
  <si>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</si>
  <si>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</si>
  <si>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</si>
  <si>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</si>
  <si>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</si>
  <si>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</si>
  <si>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</si>
  <si>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</si>
  <si>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</si>
  <si>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</si>
  <si>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</si>
  <si>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</si>
  <si>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</si>
  <si>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</si>
  <si>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</si>
  <si>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</si>
  <si>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</si>
  <si>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</si>
  <si>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</si>
  <si>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</si>
  <si>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</si>
  <si>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</si>
  <si>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</si>
  <si>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</si>
  <si>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</si>
  <si>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</si>
  <si>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</si>
  <si>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</si>
  <si>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</si>
  <si>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</si>
  <si>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</si>
  <si>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</si>
  <si>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</si>
  <si>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</si>
  <si>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</si>
  <si>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</si>
  <si>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</si>
  <si>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</si>
  <si>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</si>
  <si>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</si>
  <si>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</si>
  <si>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</si>
  <si>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</si>
  <si>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</si>
  <si>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</si>
  <si>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</si>
  <si>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</si>
  <si>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</si>
  <si>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</si>
  <si>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</si>
  <si>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</si>
  <si>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</si>
  <si>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</si>
  <si>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</si>
  <si>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</si>
  <si>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</si>
  <si>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</si>
  <si>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</si>
  <si>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</si>
  <si>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</si>
  <si>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</si>
  <si>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</si>
  <si>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</si>
  <si>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</si>
  <si>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</si>
  <si>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</si>
  <si>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</si>
  <si>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</si>
  <si>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</si>
  <si>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</si>
  <si>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</si>
  <si>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</si>
  <si>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</si>
  <si>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</si>
  <si>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</si>
  <si>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</si>
  <si>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</si>
  <si>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</si>
  <si>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</si>
  <si>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</si>
  <si>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</si>
  <si>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</si>
  <si>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</si>
  <si>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</si>
  <si>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</si>
  <si>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</si>
  <si>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</si>
  <si>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</si>
  <si>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</si>
  <si>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</si>
  <si>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</si>
  <si>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</si>
  <si>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</si>
  <si>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</si>
  <si>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</si>
  <si>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</si>
  <si>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</si>
  <si>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</si>
  <si>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</si>
  <si>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</si>
  <si>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</si>
  <si>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</si>
  <si>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</si>
  <si>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</si>
  <si>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</si>
  <si>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</si>
  <si>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</si>
  <si>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</si>
  <si>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</si>
  <si>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</si>
  <si>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</si>
  <si>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</si>
  <si>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</si>
  <si>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</si>
  <si>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</si>
  <si>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</si>
  <si>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</si>
  <si>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</si>
  <si>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</si>
  <si>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</si>
  <si>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</si>
  <si>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</si>
  <si>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</si>
  <si>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</si>
  <si>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</si>
  <si>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</si>
  <si>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</si>
  <si>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</si>
  <si>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</si>
  <si>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</si>
  <si>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</si>
  <si>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</si>
  <si>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</si>
  <si>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</si>
  <si>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</si>
  <si>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</si>
  <si>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</si>
  <si>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</si>
  <si>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</si>
  <si>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</si>
  <si>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</si>
  <si>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</si>
  <si>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</si>
  <si>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</si>
  <si>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</si>
  <si>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</si>
  <si>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</si>
  <si>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</si>
  <si>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</si>
  <si>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</si>
  <si>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</si>
  <si>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</si>
  <si>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</si>
  <si>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</si>
  <si>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</si>
  <si>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</si>
  <si>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</si>
  <si>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</si>
  <si>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</si>
  <si>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</si>
  <si>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</si>
  <si>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</si>
  <si>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</si>
  <si>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</si>
  <si>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</si>
  <si>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</si>
  <si>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</si>
  <si>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</si>
  <si>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</si>
  <si>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</si>
  <si>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</si>
  <si>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</si>
  <si>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</si>
  <si>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</si>
  <si>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</si>
  <si>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</si>
  <si>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</si>
  <si>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</si>
  <si>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</si>
  <si>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</si>
  <si>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</si>
  <si>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</si>
  <si>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</si>
  <si>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</si>
  <si>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</si>
  <si>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</si>
  <si>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</si>
  <si>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</si>
  <si>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</si>
  <si>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</si>
  <si>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</si>
  <si>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</si>
  <si>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</si>
  <si>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</si>
  <si>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</si>
  <si>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</si>
  <si>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</si>
  <si>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</si>
  <si>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</si>
  <si>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</si>
  <si>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</si>
  <si>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</si>
  <si>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</si>
  <si>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</si>
  <si>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</si>
  <si>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</si>
  <si>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</si>
  <si>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</si>
  <si>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</si>
  <si>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</si>
  <si>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</si>
  <si>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</si>
  <si>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</si>
  <si>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</si>
  <si>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</si>
  <si>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</si>
  <si>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</si>
  <si>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</si>
  <si>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</si>
  <si>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</si>
  <si>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</si>
  <si>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</si>
  <si>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</si>
  <si>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</si>
  <si>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</si>
  <si>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</si>
  <si>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</si>
  <si>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</si>
  <si>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</si>
  <si>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</si>
  <si>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</si>
  <si>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</si>
  <si>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</si>
  <si>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</si>
  <si>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</si>
  <si>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</si>
  <si>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</si>
  <si>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</si>
  <si>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</si>
  <si>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</si>
  <si>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</si>
  <si>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</si>
  <si>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</si>
  <si>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</si>
  <si>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</si>
  <si>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</si>
  <si>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</si>
  <si>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</si>
  <si>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</si>
  <si>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</si>
  <si>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</si>
  <si>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</si>
  <si>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</si>
  <si>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</si>
  <si>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</si>
  <si>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</si>
  <si>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</si>
  <si>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</si>
  <si>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</si>
  <si>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</si>
  <si>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</si>
  <si>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</si>
  <si>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</si>
  <si>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</si>
  <si>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</si>
  <si>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</si>
  <si>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</si>
  <si>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</si>
  <si>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</si>
  <si>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</si>
  <si>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</si>
  <si>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</si>
  <si>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</si>
  <si>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</si>
  <si>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</si>
  <si>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</si>
  <si>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</si>
  <si>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</si>
  <si>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</si>
  <si>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</si>
  <si>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</si>
  <si>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</si>
  <si>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</si>
  <si>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</si>
  <si>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</si>
  <si>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</si>
  <si>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</si>
  <si>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</si>
  <si>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</si>
  <si>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</si>
  <si>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</si>
  <si>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</si>
  <si>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</si>
  <si>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</si>
  <si>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</si>
  <si>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</si>
  <si>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</si>
  <si>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</si>
  <si>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</si>
  <si>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</si>
  <si>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</si>
  <si>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</si>
  <si>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</si>
  <si>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</si>
  <si>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</si>
  <si>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</si>
  <si>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</si>
  <si>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</si>
  <si>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</si>
  <si>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</si>
  <si>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</si>
  <si>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</si>
  <si>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</si>
  <si>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</si>
  <si>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</si>
  <si>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</si>
  <si>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</si>
  <si>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</si>
  <si>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</si>
  <si>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</si>
  <si>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</si>
  <si>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</si>
  <si>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</si>
  <si>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</si>
  <si>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</si>
  <si>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</si>
  <si>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</si>
  <si>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</si>
  <si>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</si>
  <si>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</si>
  <si>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</si>
  <si>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</si>
  <si>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</si>
  <si>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</si>
  <si>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</si>
  <si>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</si>
  <si>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</si>
  <si>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</si>
  <si>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</si>
  <si>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</si>
  <si>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</si>
  <si>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</si>
  <si>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</si>
  <si>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</si>
  <si>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</si>
  <si>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</si>
  <si>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</si>
  <si>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</si>
  <si>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</si>
  <si>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</si>
  <si>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</si>
  <si>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</si>
  <si>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</si>
  <si>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</si>
  <si>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</si>
  <si>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</si>
  <si>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</si>
  <si>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</si>
  <si>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</si>
  <si>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</si>
  <si>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</si>
  <si>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</si>
  <si>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</si>
  <si>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</si>
  <si>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</si>
  <si>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</si>
  <si>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</si>
  <si>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</si>
  <si>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</si>
  <si>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</si>
  <si>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</si>
  <si>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</si>
  <si>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</si>
  <si>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</si>
  <si>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</si>
  <si>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</si>
  <si>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</si>
  <si>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</si>
  <si>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</si>
  <si>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</si>
  <si>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</si>
  <si>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</si>
  <si>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</si>
  <si>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</si>
  <si>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</si>
  <si>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</si>
  <si>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</si>
  <si>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</si>
  <si>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</si>
  <si>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</si>
  <si>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</si>
  <si>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</si>
  <si>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</si>
  <si>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</si>
  <si>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</si>
  <si>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</si>
  <si>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</si>
  <si>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</si>
  <si>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</si>
  <si>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</si>
  <si>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</si>
  <si>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</si>
  <si>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</si>
  <si>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</si>
  <si>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</si>
  <si>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</si>
  <si>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</si>
  <si>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</si>
  <si>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</si>
  <si>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</si>
  <si>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</si>
  <si>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</si>
  <si>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</si>
  <si>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</si>
  <si>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</si>
  <si>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</si>
  <si>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</si>
  <si>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</si>
  <si>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</si>
  <si>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</si>
  <si>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</si>
  <si>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</si>
  <si>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</si>
  <si>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</si>
  <si>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</si>
  <si>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</si>
  <si>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</si>
  <si>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</si>
  <si>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</si>
  <si>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</si>
  <si>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</si>
  <si>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</si>
  <si>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</si>
  <si>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</si>
  <si>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</si>
  <si>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</si>
  <si>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</si>
  <si>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</si>
  <si>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</si>
  <si>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</si>
  <si>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</si>
  <si>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</si>
  <si>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</si>
  <si>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</si>
  <si>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</si>
  <si>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</si>
  <si>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</si>
  <si>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</si>
  <si>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</si>
  <si>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</si>
  <si>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</si>
  <si>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</si>
  <si>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</si>
  <si>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</si>
  <si>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</si>
  <si>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</si>
  <si>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</si>
  <si>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</si>
  <si>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</si>
  <si>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</si>
  <si>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</si>
  <si>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</si>
  <si>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</si>
  <si>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</si>
  <si>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</si>
  <si>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</si>
  <si>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</si>
  <si>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</si>
  <si>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</si>
  <si>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</si>
  <si>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</si>
  <si>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</si>
  <si>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</si>
  <si>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</si>
  <si>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</si>
  <si>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</si>
  <si>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</si>
  <si>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</si>
  <si>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</si>
  <si>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</si>
  <si>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</si>
  <si>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</si>
  <si>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</si>
  <si>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</si>
  <si>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</si>
  <si>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</si>
  <si>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</si>
  <si>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</si>
  <si>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</si>
  <si>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</si>
  <si>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</si>
  <si>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</si>
  <si>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</si>
  <si>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</si>
  <si>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</si>
  <si>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</si>
  <si>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</si>
  <si>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</si>
  <si>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</si>
  <si>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</si>
  <si>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</si>
  <si>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</si>
  <si>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</si>
  <si>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</si>
  <si>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</si>
  <si>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</si>
  <si>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</si>
  <si>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</si>
  <si>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</si>
  <si>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</si>
  <si>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</si>
  <si>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</si>
  <si>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</si>
  <si>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</si>
  <si>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</si>
  <si>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</si>
  <si>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</si>
  <si>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</si>
  <si>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</si>
  <si>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</si>
  <si>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</si>
  <si>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</si>
  <si>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</si>
  <si>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</si>
  <si>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</si>
  <si>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</si>
  <si>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</si>
  <si>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</si>
  <si>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</si>
  <si>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</si>
  <si>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</si>
  <si>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</si>
  <si>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</si>
  <si>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</si>
  <si>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</si>
  <si>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</si>
  <si>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</si>
  <si>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</si>
  <si>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</si>
  <si>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</si>
  <si>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</si>
  <si>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</si>
  <si>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</si>
  <si>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</si>
  <si>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</si>
  <si>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</si>
  <si>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</si>
  <si>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</si>
  <si>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</si>
  <si>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</si>
  <si>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</si>
  <si>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</si>
  <si>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</si>
  <si>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</si>
  <si>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</si>
  <si>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</si>
  <si>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</si>
  <si>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</si>
  <si>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</si>
  <si>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</si>
  <si>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</si>
  <si>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</si>
  <si>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</si>
  <si>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</si>
  <si>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</si>
  <si>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</si>
  <si>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</si>
  <si>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</si>
  <si>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</si>
  <si>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</si>
  <si>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</si>
  <si>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</si>
  <si>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</si>
  <si>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</si>
  <si>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</si>
  <si>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</si>
  <si>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</si>
  <si>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</si>
  <si>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</si>
  <si>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</si>
  <si>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</si>
  <si>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</si>
  <si>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</si>
  <si>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</si>
  <si>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</si>
  <si>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</si>
  <si>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</si>
  <si>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</si>
  <si>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</si>
  <si>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</si>
  <si>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</si>
  <si>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</si>
  <si>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</si>
  <si>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</si>
  <si>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</si>
  <si>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</si>
  <si>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</si>
  <si>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</si>
  <si>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</si>
  <si>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</si>
  <si>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</si>
  <si>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</si>
  <si>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</si>
  <si>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</si>
  <si>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</si>
  <si>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</si>
  <si>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</si>
  <si>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</si>
  <si>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</si>
  <si>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</si>
  <si>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</si>
  <si>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</si>
  <si>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</si>
  <si>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</si>
  <si>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</si>
  <si>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</si>
  <si>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</si>
  <si>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</si>
  <si>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</si>
  <si>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</si>
  <si>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</si>
  <si>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</si>
  <si>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</si>
  <si>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</si>
  <si>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</si>
  <si>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</si>
  <si>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</si>
  <si>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</si>
  <si>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</si>
  <si>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</si>
  <si>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</si>
  <si>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</si>
  <si>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</si>
  <si>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</si>
  <si>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</si>
  <si>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</si>
  <si>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</si>
  <si>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</si>
  <si>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</si>
  <si>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</si>
  <si>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</si>
  <si>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</si>
  <si>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</si>
  <si>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</si>
  <si>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</si>
  <si>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</si>
  <si>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</si>
  <si>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</si>
  <si>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</si>
  <si>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</si>
  <si>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</si>
  <si>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</si>
  <si>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</si>
  <si>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</si>
  <si>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</si>
  <si>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</si>
  <si>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</si>
  <si>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</si>
  <si>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</si>
  <si>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</si>
  <si>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</si>
  <si>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</si>
  <si>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</si>
  <si>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</si>
  <si>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</si>
  <si>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</si>
  <si>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</si>
  <si>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</si>
  <si>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</si>
  <si>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</si>
  <si>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</si>
  <si>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</si>
  <si>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</si>
  <si>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</si>
  <si>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</si>
  <si>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</si>
  <si>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</si>
  <si>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</si>
  <si>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</si>
  <si>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</si>
  <si>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</si>
  <si>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</si>
  <si>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</si>
  <si>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</si>
  <si>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</si>
  <si>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</si>
  <si>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</si>
  <si>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</si>
  <si>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</si>
  <si>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</si>
  <si>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</si>
  <si>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</si>
  <si>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</si>
  <si>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</si>
  <si>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</si>
  <si>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</si>
  <si>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</si>
  <si>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</si>
  <si>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</si>
  <si>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</si>
  <si>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</si>
  <si>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</si>
  <si>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</si>
  <si>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</si>
  <si>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</si>
  <si>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</si>
  <si>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</si>
  <si>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</si>
  <si>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</si>
  <si>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</si>
  <si>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</si>
  <si>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</si>
  <si>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</si>
  <si>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</si>
  <si>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</si>
  <si>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</si>
  <si>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</si>
  <si>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</si>
  <si>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</si>
  <si>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</si>
  <si>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</si>
  <si>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</si>
  <si>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</si>
  <si>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</si>
  <si>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</si>
  <si>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</si>
  <si>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</si>
  <si>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</si>
  <si>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</si>
  <si>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</si>
  <si>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</si>
  <si>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</si>
  <si>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</si>
  <si>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</si>
  <si>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</si>
  <si>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</si>
  <si>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</si>
  <si>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</si>
  <si>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</si>
  <si>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</si>
  <si>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</si>
  <si>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</si>
  <si>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</si>
  <si>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</si>
  <si>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</si>
  <si>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</si>
  <si>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</si>
  <si>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</si>
  <si>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</si>
  <si>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</si>
  <si>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</si>
  <si>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</si>
  <si>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</si>
  <si>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</si>
  <si>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</si>
  <si>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</si>
  <si>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</si>
  <si>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</si>
  <si>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</si>
  <si>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</si>
  <si>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</si>
  <si>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</si>
  <si>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</si>
  <si>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</si>
  <si>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</si>
  <si>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</si>
  <si>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</si>
  <si>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</si>
  <si>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</si>
  <si>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</si>
  <si>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</si>
  <si>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</si>
  <si>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</si>
  <si>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</si>
  <si>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</si>
  <si>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</si>
  <si>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</si>
  <si>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</si>
  <si>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</si>
  <si>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</si>
  <si>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</si>
  <si>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</si>
  <si>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</si>
  <si>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</si>
  <si>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</si>
  <si>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</si>
  <si>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</si>
  <si>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</si>
  <si>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</si>
  <si>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</si>
  <si>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</si>
  <si>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</si>
  <si>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</si>
  <si>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</si>
  <si>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</si>
  <si>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</si>
  <si>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</si>
  <si>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</si>
  <si>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</si>
  <si>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</si>
  <si>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</si>
  <si>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</si>
  <si>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</si>
  <si>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</si>
  <si>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</si>
  <si>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</si>
  <si>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</si>
  <si>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</si>
  <si>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</si>
  <si>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</si>
  <si>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</si>
  <si>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</si>
  <si>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</si>
  <si>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</si>
  <si>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</si>
  <si>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</si>
  <si>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</si>
  <si>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</si>
  <si>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</si>
  <si>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</si>
  <si>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</si>
  <si>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</si>
  <si>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</si>
  <si>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</si>
  <si>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</si>
  <si>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</si>
  <si>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</si>
  <si>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</si>
  <si>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</si>
  <si>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</si>
  <si>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</si>
  <si>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</si>
  <si>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</si>
  <si>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</si>
  <si>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</si>
  <si>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</si>
  <si>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</si>
  <si>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</si>
  <si>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</si>
  <si>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</si>
  <si>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</si>
  <si>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</si>
  <si>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</si>
  <si>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</si>
  <si>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</si>
  <si>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</si>
  <si>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</si>
  <si>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</si>
  <si>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</si>
  <si>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</si>
  <si>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</si>
  <si>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</si>
  <si>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</si>
  <si>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</si>
  <si>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</si>
  <si>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</si>
  <si>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</si>
  <si>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</si>
  <si>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</si>
  <si>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</si>
  <si>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</si>
  <si>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</si>
  <si>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</si>
  <si>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</si>
  <si>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</si>
  <si>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</si>
  <si>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</si>
  <si>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</si>
  <si>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</si>
  <si>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</si>
  <si>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</si>
  <si>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</si>
  <si>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</si>
  <si>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</si>
  <si>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</si>
  <si>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</si>
  <si>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</si>
  <si>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</si>
  <si>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</si>
  <si>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</si>
  <si>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</si>
  <si>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</si>
  <si>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</si>
  <si>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</si>
  <si>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</si>
  <si>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</si>
  <si>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</si>
  <si>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</si>
  <si>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</si>
  <si>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</si>
  <si>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</si>
  <si>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</si>
  <si>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</si>
  <si>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</si>
  <si>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</si>
  <si>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</si>
  <si>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</si>
  <si>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</si>
  <si>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</si>
  <si>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</si>
  <si>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</si>
  <si>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</si>
  <si>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</si>
  <si>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</si>
  <si>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</si>
  <si>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</si>
  <si>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</si>
  <si>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</si>
  <si>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</si>
  <si>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</si>
  <si>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</si>
  <si>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</si>
  <si>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</si>
  <si>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</si>
  <si>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</si>
  <si>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</si>
  <si>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</si>
  <si>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</si>
  <si>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</si>
  <si>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</si>
  <si>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</si>
  <si>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</si>
  <si>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</si>
  <si>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</si>
  <si>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</si>
  <si>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</si>
  <si>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</si>
  <si>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</si>
  <si>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</si>
  <si>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</si>
  <si>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</si>
  <si>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</si>
  <si>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</si>
  <si>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</si>
  <si>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</si>
  <si>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</si>
  <si>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</si>
  <si>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</si>
  <si>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</si>
  <si>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</si>
  <si>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</si>
  <si>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</si>
  <si>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</si>
  <si>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</si>
  <si>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</si>
  <si>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</si>
  <si>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</si>
  <si>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</si>
  <si>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</si>
  <si>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</si>
  <si>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</si>
  <si>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</si>
  <si>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</si>
  <si>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</si>
  <si>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</si>
  <si>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</si>
  <si>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</si>
  <si>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</si>
  <si>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</si>
  <si>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</si>
  <si>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</si>
  <si>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</si>
  <si>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</si>
  <si>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</si>
  <si>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</si>
  <si>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</si>
  <si>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</si>
  <si>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</si>
  <si>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</si>
  <si>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</si>
  <si>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</si>
  <si>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</si>
  <si>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</si>
  <si>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</si>
  <si>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</si>
  <si>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</si>
  <si>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</si>
  <si>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</si>
  <si>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</si>
  <si>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</si>
  <si>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</si>
  <si>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</si>
  <si>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</si>
  <si>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</si>
  <si>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</si>
  <si>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</si>
  <si>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</si>
  <si>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</si>
  <si>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</si>
  <si>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</si>
  <si>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</si>
  <si>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</si>
  <si>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</si>
  <si>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</si>
  <si>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</si>
  <si>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</si>
  <si>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</si>
  <si>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</si>
  <si>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</si>
  <si>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</si>
  <si>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</si>
  <si>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</si>
  <si>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</si>
  <si>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</si>
  <si>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</si>
  <si>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</si>
  <si>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</si>
  <si>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</si>
  <si>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</si>
  <si>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</si>
  <si>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</si>
  <si>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</si>
  <si>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</si>
  <si>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</si>
  <si>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</si>
  <si>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</si>
  <si>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</si>
  <si>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</si>
  <si>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</si>
  <si>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</si>
  <si>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</si>
  <si>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</si>
  <si>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</si>
  <si>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</si>
  <si>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</si>
  <si>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</si>
  <si>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</si>
  <si>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</si>
  <si>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</si>
  <si>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</si>
  <si>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</si>
  <si>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</si>
  <si>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</si>
  <si>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</si>
  <si>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</si>
  <si>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</si>
  <si>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</si>
  <si>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</si>
  <si>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</si>
  <si>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</si>
  <si>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</si>
  <si>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</si>
  <si>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</si>
  <si>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</si>
  <si>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</si>
  <si>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</si>
  <si>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</si>
  <si>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</si>
  <si>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</si>
  <si>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</si>
  <si>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</si>
  <si>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</si>
  <si>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</si>
  <si>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</si>
  <si>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</si>
  <si>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</si>
  <si>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</si>
  <si>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</si>
  <si>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</si>
  <si>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</si>
  <si>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</si>
  <si>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</si>
  <si>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</si>
  <si>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</si>
  <si>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</si>
  <si>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</si>
  <si>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</si>
  <si>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</si>
  <si>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</si>
  <si>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</si>
  <si>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</si>
  <si>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</si>
  <si>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</si>
  <si>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</si>
  <si>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</si>
  <si>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</si>
  <si>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</si>
  <si>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</si>
  <si>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</si>
  <si>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</si>
  <si>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</si>
  <si>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</si>
  <si>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</si>
  <si>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</si>
  <si>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</si>
  <si>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</si>
  <si>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</si>
  <si>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</si>
  <si>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</si>
  <si>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</si>
  <si>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</si>
  <si>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</si>
  <si>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</si>
  <si>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</si>
  <si>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</si>
  <si>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</si>
  <si>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</si>
  <si>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</si>
  <si>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</si>
  <si>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</si>
  <si>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</si>
  <si>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</si>
  <si>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</si>
  <si>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</si>
  <si>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</si>
  <si>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</si>
  <si>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</si>
  <si>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</si>
  <si>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</si>
  <si>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</si>
  <si>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</si>
  <si>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</si>
  <si>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</si>
  <si>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</si>
  <si>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</si>
  <si>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</si>
  <si>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</si>
  <si>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</si>
  <si>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</si>
  <si>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</si>
  <si>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</si>
  <si>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</si>
  <si>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</si>
  <si>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</si>
  <si>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</si>
  <si>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</si>
  <si>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</si>
  <si>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</si>
  <si>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</si>
  <si>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</si>
  <si>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</si>
  <si>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</si>
  <si>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</si>
  <si>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</si>
  <si>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</si>
  <si>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</si>
  <si>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</si>
  <si>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</si>
  <si>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</si>
  <si>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</si>
  <si>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</si>
  <si>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</si>
  <si>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</si>
  <si>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</si>
  <si>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</si>
  <si>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</si>
  <si>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</si>
  <si>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</si>
  <si>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</si>
  <si>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</si>
  <si>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</si>
  <si>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</si>
  <si>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</si>
  <si>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</si>
  <si>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</si>
  <si>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</si>
  <si>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</si>
  <si>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</si>
  <si>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</si>
  <si>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</si>
  <si>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</si>
  <si>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</si>
  <si>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</si>
  <si>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</si>
  <si>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</si>
  <si>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</si>
  <si>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</si>
  <si>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</si>
  <si>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</si>
  <si>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</si>
  <si>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</si>
  <si>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</si>
  <si>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</si>
  <si>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</si>
  <si>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</si>
  <si>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</si>
  <si>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</si>
  <si>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</si>
  <si>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</si>
  <si>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</si>
  <si>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</si>
  <si>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</si>
  <si>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</si>
  <si>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</si>
  <si>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</si>
  <si>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</si>
  <si>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</si>
  <si>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</si>
  <si>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</si>
  <si>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</si>
  <si>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</si>
  <si>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</si>
  <si>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</si>
  <si>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</si>
  <si>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</si>
  <si>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</si>
  <si>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</si>
  <si>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</si>
  <si>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</si>
  <si>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</si>
  <si>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</si>
  <si>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</si>
  <si>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</si>
  <si>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</si>
  <si>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</si>
  <si>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</si>
  <si>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</si>
  <si>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</si>
  <si>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</si>
  <si>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</si>
  <si>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</si>
  <si>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</si>
  <si>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</si>
  <si>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</si>
  <si>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</si>
  <si>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</si>
  <si>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</si>
  <si>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</si>
  <si>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</si>
  <si>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</si>
  <si>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</si>
  <si>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</si>
  <si>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</si>
  <si>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</si>
  <si>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</si>
  <si>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</si>
  <si>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</si>
  <si>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</si>
  <si>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</si>
  <si>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</si>
  <si>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</si>
  <si>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</si>
  <si>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</si>
  <si>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</si>
  <si>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</si>
  <si>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</si>
  <si>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</si>
  <si>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</si>
  <si>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</si>
  <si>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</si>
  <si>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</si>
  <si>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</si>
  <si>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</si>
  <si>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</si>
  <si>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</si>
  <si>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</si>
  <si>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</si>
  <si>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</si>
  <si>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</si>
  <si>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</si>
  <si>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</si>
  <si>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</si>
  <si>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</si>
  <si>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</si>
  <si>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</si>
  <si>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</si>
  <si>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</si>
  <si>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</si>
  <si>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</si>
  <si>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</si>
  <si>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</si>
  <si>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</si>
  <si>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</si>
  <si>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</si>
  <si>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</si>
  <si>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</si>
  <si>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</si>
  <si>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</si>
  <si>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</si>
  <si>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</si>
  <si>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</si>
  <si>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</si>
  <si>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</si>
  <si>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</si>
  <si>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</si>
  <si>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</si>
  <si>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</si>
  <si>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</si>
  <si>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</si>
  <si>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</si>
  <si>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</si>
  <si>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</si>
  <si>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</si>
  <si>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</si>
  <si>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</si>
  <si>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</si>
  <si>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</si>
  <si>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</si>
  <si>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</si>
  <si>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</si>
  <si>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</si>
  <si>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</si>
  <si>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</si>
  <si>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</si>
  <si>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</si>
  <si>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</si>
  <si>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</si>
  <si>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</si>
  <si>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</si>
  <si>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</si>
  <si>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</si>
  <si>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</si>
  <si>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</si>
  <si>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</si>
  <si>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</si>
  <si>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</si>
  <si>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</si>
  <si>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</si>
  <si>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</si>
  <si>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</si>
  <si>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</si>
  <si>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</si>
  <si>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</si>
  <si>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</si>
  <si>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</si>
  <si>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</si>
  <si>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</si>
  <si>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</si>
  <si>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</si>
  <si>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</si>
  <si>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</si>
  <si>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</si>
  <si>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</si>
  <si>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</si>
  <si>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</si>
  <si>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</si>
  <si>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</si>
  <si>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</si>
  <si>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</si>
  <si>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</si>
  <si>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</si>
  <si>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</si>
  <si>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</si>
  <si>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</si>
  <si>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</si>
  <si>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</si>
  <si>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</si>
  <si>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</si>
  <si>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</si>
  <si>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</si>
  <si>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</si>
  <si>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</si>
  <si>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</si>
  <si>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</si>
  <si>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</si>
  <si>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</si>
  <si>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</si>
  <si>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</si>
  <si>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</si>
  <si>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</si>
  <si>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</si>
  <si>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</si>
  <si>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</si>
  <si>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</si>
  <si>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</si>
  <si>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</si>
  <si>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</si>
  <si>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</si>
  <si>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</si>
  <si>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</si>
  <si>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</si>
  <si>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</si>
  <si>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</si>
  <si>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</si>
  <si>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</si>
  <si>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</si>
  <si>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</si>
  <si>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</si>
  <si>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</si>
  <si>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</si>
  <si>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</si>
  <si>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</si>
  <si>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</si>
  <si>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</si>
  <si>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</si>
  <si>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</si>
  <si>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</si>
  <si>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</si>
  <si>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</si>
  <si>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</si>
  <si>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</si>
  <si>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</si>
  <si>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</si>
  <si>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</si>
  <si>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</si>
  <si>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</si>
  <si>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</si>
  <si>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</si>
  <si>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</si>
  <si>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</si>
  <si>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</si>
  <si>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</si>
  <si>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</si>
  <si>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</si>
  <si>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</si>
  <si>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</si>
  <si>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</si>
  <si>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</si>
  <si>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</si>
  <si>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</si>
  <si>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</si>
  <si>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</si>
  <si>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</si>
  <si>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</si>
  <si>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</si>
  <si>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</si>
  <si>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</si>
  <si>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</si>
  <si>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</si>
  <si>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</si>
  <si>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</si>
  <si>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</si>
  <si>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</si>
  <si>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</si>
  <si>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</si>
  <si>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</si>
  <si>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</si>
  <si>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</si>
  <si>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</si>
  <si>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</si>
  <si>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</si>
  <si>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</si>
  <si>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</si>
  <si>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</si>
  <si>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</si>
  <si>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</si>
  <si>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</si>
  <si>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</si>
  <si>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</si>
  <si>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</si>
  <si>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</si>
  <si>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</si>
  <si>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</si>
  <si>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</si>
  <si>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</si>
  <si>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</si>
  <si>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</si>
  <si>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</si>
  <si>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</si>
  <si>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</si>
  <si>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</si>
  <si>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</si>
  <si>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</si>
  <si>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</si>
  <si>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</si>
  <si>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</si>
  <si>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</si>
  <si>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</si>
  <si>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</si>
  <si>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</si>
  <si>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</si>
  <si>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</si>
  <si>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</si>
  <si>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</si>
  <si>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</si>
  <si>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</si>
  <si>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</si>
  <si>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</si>
  <si>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</si>
  <si>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</si>
  <si>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</si>
  <si>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</si>
  <si>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</si>
  <si>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</si>
  <si>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</si>
  <si>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</si>
  <si>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</si>
  <si>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</si>
  <si>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</si>
  <si>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</si>
  <si>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</si>
  <si>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</si>
  <si>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</si>
  <si>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</si>
  <si>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</si>
  <si>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</si>
  <si>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</si>
  <si>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</si>
  <si>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</si>
  <si>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</si>
  <si>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</si>
  <si>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</si>
  <si>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</si>
  <si>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</si>
  <si>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</si>
  <si>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</si>
  <si>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</si>
  <si>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</si>
  <si>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</si>
  <si>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</si>
  <si>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</si>
  <si>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</si>
  <si>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</si>
  <si>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</si>
  <si>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</si>
  <si>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</si>
  <si>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</si>
  <si>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</si>
  <si>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</si>
  <si>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</si>
  <si>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</si>
  <si>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</si>
  <si>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</si>
  <si>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</si>
  <si>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</si>
  <si>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</si>
  <si>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</si>
  <si>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</si>
  <si>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</si>
  <si>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</si>
  <si>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</si>
  <si>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</si>
  <si>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</si>
  <si>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</si>
  <si>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</si>
  <si>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</si>
  <si>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</si>
  <si>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</si>
  <si>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</si>
  <si>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</si>
  <si>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</si>
  <si>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</si>
  <si>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</si>
  <si>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</si>
  <si>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</si>
  <si>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</si>
  <si>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</si>
  <si>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</si>
  <si>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</si>
  <si>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</si>
  <si>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</si>
  <si>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</si>
  <si>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</si>
  <si>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</si>
  <si>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</si>
  <si>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</si>
  <si>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</si>
  <si>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</si>
  <si>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</si>
  <si>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</si>
  <si>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</si>
  <si>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</si>
  <si>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</si>
  <si>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</si>
  <si>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</si>
  <si>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</si>
  <si>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</si>
  <si>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</si>
  <si>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</si>
  <si>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</si>
  <si>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</si>
  <si>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</si>
  <si>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</si>
  <si>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</si>
  <si>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</si>
  <si>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</si>
  <si>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</si>
  <si>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</si>
  <si>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</si>
  <si>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</si>
  <si>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</si>
  <si>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</si>
  <si>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</si>
  <si>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</si>
  <si>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</si>
  <si>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</si>
  <si>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</si>
  <si>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</si>
  <si>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</si>
  <si>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</si>
  <si>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</si>
  <si>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</si>
  <si>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</si>
  <si>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</si>
  <si>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</si>
  <si>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</si>
  <si>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</si>
  <si>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</si>
  <si>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</si>
  <si>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</si>
  <si>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</si>
  <si>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</si>
  <si>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</si>
  <si>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</si>
  <si>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</si>
  <si>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</si>
  <si>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</si>
  <si>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</si>
  <si>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</si>
  <si>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</si>
  <si>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</si>
  <si>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</si>
  <si>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</si>
  <si>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</si>
  <si>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</si>
  <si>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</si>
  <si>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</si>
  <si>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</si>
  <si>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</si>
  <si>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</si>
  <si>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</si>
  <si>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</si>
  <si>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</si>
  <si>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</si>
  <si>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</si>
  <si>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</si>
  <si>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</si>
  <si>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</si>
  <si>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</si>
  <si>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</si>
  <si>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</si>
  <si>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</si>
  <si>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</si>
  <si>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</si>
  <si>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</si>
  <si>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</si>
  <si>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</si>
  <si>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</si>
  <si>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</si>
  <si>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</si>
  <si>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</si>
  <si>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</si>
  <si>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</si>
  <si>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</si>
  <si>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</si>
  <si>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</si>
  <si>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</si>
  <si>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</si>
  <si>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</si>
  <si>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</si>
  <si>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</si>
  <si>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</si>
  <si>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</si>
  <si>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</si>
  <si>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</si>
  <si>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</si>
  <si>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</si>
  <si>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</si>
  <si>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</si>
  <si>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</si>
  <si>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</si>
  <si>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</si>
  <si>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</si>
  <si>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</si>
  <si>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</si>
  <si>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</si>
  <si>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</si>
  <si>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</si>
  <si>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</si>
  <si>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</si>
  <si>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</si>
  <si>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</si>
  <si>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</si>
  <si>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</si>
  <si>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</si>
  <si>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</si>
  <si>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</si>
  <si>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</si>
  <si>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</si>
  <si>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</si>
  <si>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</si>
  <si>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</si>
  <si>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</si>
  <si>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</si>
  <si>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</si>
  <si>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</si>
  <si>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</si>
  <si>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</si>
  <si>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</si>
  <si>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</si>
  <si>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</si>
  <si>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</si>
  <si>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</si>
  <si>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</si>
  <si>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</si>
  <si>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</si>
  <si>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</si>
  <si>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</si>
  <si>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</si>
  <si>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</si>
  <si>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</si>
  <si>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</si>
  <si>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</si>
  <si>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</si>
  <si>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</si>
  <si>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</si>
  <si>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</si>
  <si>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</si>
  <si>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</si>
  <si>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</si>
  <si>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</si>
  <si>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</si>
  <si>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</si>
  <si>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</si>
  <si>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</si>
  <si>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</si>
  <si>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</si>
  <si>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</si>
  <si>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</si>
  <si>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</si>
  <si>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</si>
  <si>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</si>
  <si>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</si>
  <si>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</si>
  <si>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</si>
  <si>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</si>
  <si>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</si>
  <si>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</si>
  <si>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</si>
  <si>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</si>
  <si>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</si>
  <si>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</si>
  <si>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</si>
  <si>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</si>
  <si>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</si>
  <si>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</si>
  <si>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</si>
  <si>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</si>
  <si>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</si>
  <si>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</si>
  <si>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</si>
  <si>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</si>
  <si>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</si>
  <si>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</si>
  <si>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</si>
  <si>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</si>
  <si>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</si>
  <si>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</si>
  <si>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</si>
  <si>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</si>
  <si>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</si>
  <si>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</si>
  <si>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</si>
  <si>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</si>
  <si>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</si>
  <si>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</si>
  <si>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</si>
  <si>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</si>
  <si>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</si>
  <si>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</si>
  <si>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</si>
  <si>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</si>
  <si>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</si>
  <si>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</si>
  <si>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</si>
  <si>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</si>
  <si>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</si>
  <si>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</si>
  <si>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</si>
  <si>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</si>
  <si>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</si>
  <si>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</si>
  <si>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</si>
  <si>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</si>
  <si>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</si>
  <si>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</si>
  <si>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</si>
  <si>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</si>
  <si>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</si>
  <si>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</si>
  <si>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</si>
  <si>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</si>
  <si>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</si>
  <si>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</si>
  <si>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</si>
  <si>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</si>
  <si>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</si>
  <si>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</si>
  <si>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</si>
  <si>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</si>
  <si>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</si>
  <si>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</si>
  <si>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</si>
  <si>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</si>
  <si>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</si>
  <si>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</si>
  <si>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</si>
  <si>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</si>
  <si>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</si>
  <si>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</si>
  <si>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</si>
  <si>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</si>
  <si>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</si>
  <si>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</si>
  <si>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</si>
  <si>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</si>
  <si>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</si>
  <si>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</si>
  <si>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</si>
  <si>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</si>
  <si>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</si>
  <si>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</si>
  <si>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</si>
  <si>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</si>
  <si>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</si>
  <si>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</si>
  <si>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</si>
  <si>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</si>
  <si>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</si>
  <si>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</si>
  <si>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</si>
  <si>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</si>
  <si>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</si>
  <si>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</si>
  <si>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</si>
  <si>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</si>
  <si>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</si>
  <si>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</si>
  <si>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</si>
  <si>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</si>
  <si>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</si>
  <si>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</si>
  <si>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</si>
  <si>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</si>
  <si>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</si>
  <si>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</si>
  <si>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</si>
  <si>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</si>
  <si>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</si>
  <si>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</si>
  <si>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</si>
  <si>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</si>
  <si>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</si>
  <si>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</si>
  <si>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</si>
  <si>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</si>
  <si>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</si>
  <si>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</si>
  <si>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</si>
  <si>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</si>
  <si>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</si>
  <si>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</si>
  <si>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</si>
  <si>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</si>
  <si>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</si>
  <si>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</si>
  <si>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</si>
  <si>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</si>
  <si>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</si>
  <si>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</si>
  <si>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</si>
  <si>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</si>
  <si>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</si>
  <si>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</si>
  <si>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</si>
  <si>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</si>
  <si>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</si>
  <si>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</si>
  <si>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</si>
  <si>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</si>
  <si>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</si>
  <si>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</si>
  <si>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</si>
  <si>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</si>
  <si>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</si>
  <si>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</si>
  <si>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</si>
  <si>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</si>
  <si>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</si>
  <si>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</si>
  <si>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</si>
  <si>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</si>
  <si>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</si>
  <si>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</si>
  <si>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</si>
  <si>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</si>
  <si>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</si>
  <si>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</si>
  <si>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</si>
  <si>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</si>
  <si>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</si>
  <si>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</si>
  <si>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</si>
  <si>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</si>
  <si>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</si>
  <si>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</si>
  <si>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</si>
  <si>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</si>
  <si>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</si>
  <si>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</si>
  <si>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</si>
  <si>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</si>
  <si>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</si>
  <si>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</si>
  <si>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</si>
  <si>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</si>
  <si>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</si>
  <si>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</si>
  <si>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</si>
  <si>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</si>
  <si>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</si>
  <si>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</si>
  <si>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</si>
  <si>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</si>
  <si>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</si>
  <si>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</si>
  <si>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</si>
  <si>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</si>
  <si>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</si>
  <si>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</si>
  <si>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</si>
  <si>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</si>
  <si>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</si>
  <si>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</si>
  <si>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</si>
  <si>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</si>
  <si>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</si>
  <si>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</si>
  <si>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</si>
  <si>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</si>
  <si>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</si>
  <si>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</si>
  <si>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</si>
  <si>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</si>
  <si>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</si>
  <si>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</si>
  <si>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</si>
  <si>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</si>
  <si>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</si>
  <si>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</si>
  <si>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</si>
  <si>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</si>
  <si>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</si>
  <si>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</si>
  <si>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</si>
  <si>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</si>
  <si>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</si>
  <si>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</si>
  <si>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</si>
  <si>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</si>
  <si>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</si>
  <si>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</si>
  <si>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</si>
  <si>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</si>
  <si>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</si>
  <si>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</si>
  <si>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</si>
  <si>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</si>
  <si>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</si>
  <si>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</si>
  <si>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</si>
  <si>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</si>
  <si>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</si>
  <si>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</si>
  <si>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</si>
  <si>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</si>
  <si>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</si>
  <si>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</si>
  <si>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</si>
  <si>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</si>
  <si>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</si>
  <si>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</si>
  <si>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</si>
  <si>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</si>
  <si>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</si>
  <si>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</si>
  <si>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</si>
  <si>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</si>
  <si>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</si>
  <si>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</si>
  <si>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</si>
  <si>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</si>
  <si>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</si>
  <si>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</si>
  <si>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</si>
  <si>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</si>
  <si>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</si>
  <si>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</si>
  <si>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</si>
  <si>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</si>
  <si>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</si>
  <si>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</si>
  <si>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</si>
  <si>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</si>
  <si>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</si>
  <si>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</si>
  <si>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</si>
  <si>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</si>
  <si>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</si>
  <si>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</si>
  <si>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</si>
  <si>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</si>
  <si>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</si>
  <si>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</si>
  <si>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</si>
  <si>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</si>
  <si>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</si>
  <si>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</si>
  <si>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</si>
  <si>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</si>
  <si>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</si>
  <si>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</si>
  <si>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</si>
  <si>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</si>
  <si>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</si>
  <si>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</si>
  <si>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</si>
  <si>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</si>
  <si>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</si>
  <si>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</si>
  <si>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</si>
  <si>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</si>
  <si>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</si>
  <si>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</si>
  <si>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</si>
  <si>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</si>
  <si>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</si>
  <si>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</si>
  <si>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</si>
  <si>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</si>
  <si>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</si>
  <si>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</si>
  <si>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</si>
  <si>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</si>
  <si>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</si>
  <si>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</si>
  <si>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</si>
  <si>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</si>
  <si>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</si>
  <si>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</si>
  <si>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</si>
  <si>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</si>
  <si>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</si>
  <si>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</si>
  <si>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</si>
  <si>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</si>
  <si>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</si>
  <si>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</si>
  <si>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</si>
  <si>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</si>
  <si>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</si>
  <si>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</si>
  <si>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</si>
  <si>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</si>
  <si>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</si>
  <si>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</si>
  <si>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</si>
  <si>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</si>
  <si>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</si>
  <si>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</si>
  <si>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</si>
  <si>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</si>
  <si>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</si>
  <si>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</si>
  <si>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</si>
  <si>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</si>
  <si>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</si>
  <si>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</si>
  <si>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</si>
  <si>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</si>
  <si>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</si>
  <si>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</si>
  <si>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</si>
  <si>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</si>
  <si>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</si>
  <si>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</si>
  <si>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</si>
  <si>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</si>
  <si>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</si>
  <si>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</si>
  <si>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</si>
  <si>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</si>
  <si>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</si>
  <si>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</si>
  <si>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</si>
  <si>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</si>
  <si>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</si>
  <si>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</si>
  <si>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</si>
  <si>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</si>
  <si>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</si>
  <si>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</si>
  <si>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</si>
  <si>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</si>
  <si>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</si>
  <si>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</si>
  <si>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</si>
  <si>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</si>
  <si>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</si>
  <si>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</si>
  <si>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</si>
  <si>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</si>
  <si>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</si>
  <si>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</si>
  <si>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</si>
  <si>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</si>
  <si>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</si>
  <si>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</si>
  <si>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</si>
  <si>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</si>
  <si>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</si>
  <si>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</si>
  <si>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</si>
  <si>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</si>
  <si>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</si>
  <si>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</si>
  <si>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</si>
  <si>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</si>
  <si>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</si>
  <si>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</si>
  <si>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</si>
  <si>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</si>
  <si>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</si>
  <si>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</si>
  <si>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</si>
  <si>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</si>
  <si>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</si>
  <si>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</si>
  <si>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</si>
  <si>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</si>
  <si>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</si>
  <si>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</si>
  <si>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</si>
  <si>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</si>
  <si>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</si>
  <si>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</si>
  <si>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</si>
  <si>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</si>
  <si>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</si>
  <si>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</si>
  <si>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</si>
  <si>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</si>
  <si>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</si>
  <si>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</si>
  <si>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</si>
  <si>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</si>
  <si>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</si>
  <si>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</si>
  <si>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</si>
  <si>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</si>
  <si>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</si>
  <si>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</si>
  <si>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</si>
  <si>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</si>
  <si>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</si>
  <si>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</si>
  <si>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</si>
  <si>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</si>
  <si>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</si>
  <si>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</si>
  <si>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</si>
  <si>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</si>
  <si>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</si>
  <si>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</si>
  <si>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</si>
  <si>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</si>
  <si>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</si>
  <si>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</si>
  <si>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</si>
  <si>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</si>
  <si>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</si>
  <si>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</si>
  <si>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</si>
  <si>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</si>
  <si>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</si>
  <si>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</si>
  <si>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</si>
  <si>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</si>
  <si>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</si>
  <si>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</si>
  <si>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</si>
  <si>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</si>
  <si>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</si>
  <si>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</si>
  <si>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</si>
  <si>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</si>
  <si>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</si>
  <si>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</si>
  <si>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</si>
  <si>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</si>
  <si>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</si>
  <si>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</si>
  <si>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</si>
  <si>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</si>
  <si>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</si>
  <si>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</si>
  <si>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</si>
  <si>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</si>
  <si>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</si>
  <si>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</si>
  <si>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</si>
  <si>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</si>
  <si>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</si>
  <si>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</si>
  <si>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</si>
  <si>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</si>
  <si>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</si>
  <si>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</si>
  <si>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</si>
  <si>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</si>
  <si>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</si>
  <si>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</si>
  <si>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</si>
  <si>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</si>
  <si>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</si>
  <si>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</si>
  <si>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</si>
  <si>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</si>
  <si>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</si>
  <si>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</si>
  <si>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</si>
  <si>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</si>
  <si>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</si>
  <si>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</si>
  <si>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</si>
  <si>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</si>
  <si>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</si>
  <si>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</si>
  <si>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</si>
  <si>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</si>
  <si>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</si>
  <si>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</si>
  <si>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</si>
  <si>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</si>
  <si>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</si>
  <si>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</si>
  <si>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</si>
  <si>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</si>
  <si>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</si>
  <si>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</si>
  <si>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</si>
  <si>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</si>
  <si>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</si>
  <si>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</si>
  <si>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</si>
  <si>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</si>
  <si>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</si>
  <si>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</si>
  <si>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</si>
  <si>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</si>
  <si>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</si>
  <si>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</si>
  <si>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</si>
  <si>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</si>
  <si>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</si>
  <si>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</si>
  <si>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</si>
  <si>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</si>
  <si>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</si>
  <si>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</si>
  <si>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</si>
  <si>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</si>
  <si>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</si>
  <si>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</si>
  <si>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</si>
  <si>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</si>
  <si>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</si>
  <si>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</si>
  <si>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</si>
  <si>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</si>
  <si>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</si>
  <si>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</si>
  <si>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</si>
  <si>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</si>
  <si>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</si>
  <si>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</si>
  <si>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</si>
  <si>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</si>
  <si>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</si>
  <si>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</si>
  <si>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</si>
  <si>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</si>
  <si>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</si>
  <si>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</si>
  <si>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</si>
  <si>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</si>
  <si>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</si>
  <si>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</si>
  <si>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</si>
  <si>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</si>
  <si>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</si>
  <si>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</si>
  <si>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</si>
  <si>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</si>
  <si>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</si>
  <si>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</si>
  <si>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</si>
  <si>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</si>
  <si>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</si>
  <si>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</si>
  <si>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</si>
  <si>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</si>
  <si>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</si>
  <si>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</si>
  <si>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</si>
  <si>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</si>
  <si>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</si>
  <si>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</si>
  <si>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</si>
  <si>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</si>
  <si>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</si>
  <si>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</si>
  <si>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</si>
  <si>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</si>
  <si>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</si>
  <si>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</si>
  <si>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</si>
  <si>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</si>
  <si>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</si>
  <si>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</si>
  <si>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</si>
  <si>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</si>
  <si>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</si>
  <si>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</si>
  <si>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</si>
  <si>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</si>
  <si>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</si>
  <si>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</si>
  <si>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</si>
  <si>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</si>
  <si>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</si>
  <si>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</si>
  <si>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</si>
  <si>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</si>
  <si>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</si>
  <si>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</si>
  <si>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</si>
  <si>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</si>
  <si>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</si>
  <si>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</si>
  <si>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</si>
  <si>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</si>
  <si>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</si>
  <si>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</si>
  <si>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</si>
  <si>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</si>
  <si>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</si>
  <si>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</si>
  <si>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</si>
  <si>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</si>
  <si>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</si>
  <si>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</si>
  <si>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</si>
  <si>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</si>
  <si>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</si>
  <si>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</si>
  <si>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</si>
  <si>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</si>
  <si>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</si>
  <si>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</si>
  <si>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</si>
  <si>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</si>
  <si>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</si>
  <si>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</si>
  <si>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</si>
  <si>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</si>
  <si>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</si>
  <si>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</si>
  <si>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</si>
  <si>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</si>
  <si>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</si>
  <si>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</si>
  <si>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</si>
  <si>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</si>
  <si>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</si>
  <si>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</si>
  <si>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</si>
  <si>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</si>
  <si>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</si>
  <si>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</si>
  <si>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</si>
  <si>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</si>
  <si>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</si>
  <si>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</si>
  <si>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</si>
  <si>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</si>
  <si>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</si>
  <si>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</si>
  <si>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</si>
  <si>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</si>
  <si>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</si>
  <si>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</si>
  <si>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</si>
  <si>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</si>
  <si>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</si>
  <si>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</si>
  <si>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</si>
  <si>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</si>
  <si>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</si>
  <si>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</si>
  <si>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</si>
  <si>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</si>
  <si>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</si>
  <si>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</si>
  <si>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</si>
  <si>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</si>
  <si>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</si>
  <si>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</si>
  <si>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</si>
  <si>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</si>
  <si>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</si>
  <si>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</si>
  <si>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</si>
  <si>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</si>
  <si>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</si>
  <si>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</si>
  <si>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</si>
  <si>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</si>
  <si>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</si>
  <si>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</si>
  <si>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</si>
  <si>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</si>
  <si>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</si>
  <si>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</si>
  <si>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</si>
  <si>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</si>
  <si>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</si>
  <si>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</si>
  <si>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</si>
  <si>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</si>
  <si>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</si>
  <si>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</si>
  <si>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</si>
  <si>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</si>
  <si>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</si>
  <si>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</si>
  <si>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</si>
  <si>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</si>
  <si>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</si>
  <si>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</si>
  <si>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</si>
  <si>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</si>
  <si>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</si>
  <si>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</si>
  <si>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</si>
  <si>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</si>
  <si>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</si>
  <si>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</si>
  <si>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</si>
  <si>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</si>
  <si>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</si>
  <si>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</si>
  <si>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</si>
  <si>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</si>
  <si>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</si>
  <si>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</si>
  <si>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</si>
  <si>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</si>
  <si>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</si>
  <si>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</si>
  <si>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</si>
  <si>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</si>
  <si>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</si>
  <si>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</si>
  <si>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</si>
  <si>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</si>
  <si>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</si>
  <si>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</si>
  <si>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</si>
  <si>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</si>
  <si>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</si>
  <si>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</si>
  <si>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</si>
  <si>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</si>
  <si>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</si>
  <si>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</si>
  <si>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</si>
  <si>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</si>
  <si>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</si>
  <si>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</si>
  <si>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</si>
  <si>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</si>
  <si>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</si>
  <si>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</si>
  <si>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</si>
  <si>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</si>
  <si>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</si>
  <si>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</si>
  <si>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</si>
  <si>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</si>
  <si>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</si>
  <si>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</si>
  <si>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</si>
  <si>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</si>
  <si>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</si>
  <si>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</si>
  <si>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</si>
  <si>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</si>
  <si>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</si>
  <si>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</si>
  <si>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</si>
  <si>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</si>
  <si>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</si>
  <si>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</si>
  <si>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</si>
  <si>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</si>
  <si>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</si>
  <si>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</si>
  <si>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</si>
  <si>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</si>
  <si>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</si>
  <si>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</si>
  <si>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</si>
  <si>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</si>
  <si>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</si>
  <si>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</si>
  <si>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</si>
  <si>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</si>
  <si>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</si>
  <si>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</si>
  <si>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</si>
  <si>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</si>
  <si>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</si>
  <si>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</si>
  <si>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</si>
  <si>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</si>
  <si>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</si>
  <si>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</si>
  <si>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</si>
  <si>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</si>
  <si>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</si>
  <si>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</si>
  <si>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</si>
  <si>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</si>
  <si>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</si>
  <si>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</si>
  <si>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</si>
  <si>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</si>
  <si>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</si>
  <si>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</si>
  <si>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</si>
  <si>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</si>
  <si>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</si>
  <si>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</si>
  <si>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</si>
  <si>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</si>
  <si>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</si>
  <si>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</si>
  <si>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</si>
  <si>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</si>
  <si>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</si>
  <si>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</si>
  <si>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</si>
  <si>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</si>
  <si>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</si>
  <si>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</si>
  <si>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</si>
  <si>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</si>
  <si>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</si>
  <si>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</si>
  <si>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</si>
  <si>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</si>
  <si>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</si>
  <si>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</si>
  <si>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</si>
  <si>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</si>
  <si>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</si>
  <si>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</si>
  <si>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</si>
  <si>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</si>
  <si>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</si>
  <si>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</si>
  <si>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</si>
  <si>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</si>
  <si>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</si>
  <si>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</si>
  <si>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</si>
  <si>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</si>
  <si>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</si>
  <si>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</si>
  <si>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</si>
  <si>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</si>
  <si>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</si>
  <si>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</si>
  <si>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</si>
  <si>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</si>
  <si>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</si>
  <si>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</si>
  <si>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</si>
  <si>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</si>
  <si>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</si>
  <si>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</si>
  <si>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</si>
  <si>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</si>
  <si>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</si>
  <si>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</si>
  <si>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</si>
  <si>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</si>
  <si>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</si>
  <si>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</si>
  <si>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</si>
  <si>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</si>
  <si>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</si>
  <si>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</si>
  <si>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</si>
  <si>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</si>
  <si>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</si>
  <si>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</si>
  <si>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</si>
  <si>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</si>
  <si>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</si>
  <si>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</si>
  <si>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</si>
  <si>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</si>
  <si>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</si>
  <si>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</si>
  <si>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</si>
  <si>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</si>
  <si>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</si>
  <si>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</si>
  <si>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</si>
  <si>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</si>
  <si>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</si>
  <si>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</si>
  <si>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</si>
  <si>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</si>
  <si>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</si>
  <si>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</si>
  <si>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</si>
  <si>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</si>
  <si>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</si>
  <si>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</si>
  <si>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</si>
  <si>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</si>
  <si>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</si>
  <si>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</si>
  <si>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</si>
  <si>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</si>
  <si>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</si>
  <si>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</si>
  <si>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</si>
  <si>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</si>
  <si>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</si>
  <si>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</si>
  <si>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</si>
  <si>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</si>
  <si>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</si>
  <si>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</si>
  <si>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</si>
  <si>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</si>
  <si>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</si>
  <si>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</si>
  <si>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</si>
  <si>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</si>
  <si>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</si>
  <si>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</si>
  <si>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</si>
  <si>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</si>
  <si>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</si>
  <si>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</si>
  <si>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</si>
  <si>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</si>
  <si>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</si>
  <si>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</si>
  <si>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</si>
  <si>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</si>
  <si>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</si>
  <si>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</si>
  <si>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</si>
  <si>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</si>
  <si>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</si>
  <si>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</si>
  <si>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</si>
  <si>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</si>
  <si>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</si>
  <si>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</si>
  <si>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</si>
  <si>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</si>
  <si>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</si>
  <si>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</si>
  <si>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</si>
  <si>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</si>
  <si>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</si>
  <si>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</si>
  <si>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</si>
  <si>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</si>
  <si>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</si>
  <si>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</si>
  <si>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</si>
  <si>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</si>
  <si>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</si>
  <si>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</si>
  <si>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</si>
  <si>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</si>
  <si>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</si>
  <si>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</si>
  <si>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</si>
  <si>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</si>
  <si>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</si>
  <si>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</si>
  <si>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</si>
  <si>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</si>
  <si>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</si>
  <si>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</si>
  <si>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</si>
  <si>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</si>
  <si>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</si>
  <si>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</si>
  <si>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</si>
  <si>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</si>
  <si>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</si>
  <si>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</si>
  <si>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</si>
  <si>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</si>
  <si>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</si>
  <si>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</si>
  <si>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</si>
  <si>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</si>
  <si>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</si>
  <si>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</si>
  <si>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</si>
  <si>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</si>
  <si>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</si>
  <si>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</si>
  <si>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</si>
  <si>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</si>
  <si>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</si>
  <si>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</si>
  <si>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</si>
  <si>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</si>
  <si>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</si>
  <si>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</si>
  <si>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</si>
  <si>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</si>
  <si>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</si>
  <si>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</si>
  <si>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</si>
  <si>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</si>
  <si>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</si>
  <si>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</si>
  <si>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</si>
  <si>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</si>
  <si>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</si>
  <si>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</si>
  <si>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</si>
  <si>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</si>
  <si>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</si>
  <si>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</si>
  <si>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</si>
  <si>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</si>
  <si>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</si>
  <si>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</si>
  <si>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</si>
  <si>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</si>
  <si>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</si>
  <si>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</si>
  <si>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</si>
  <si>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</si>
  <si>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</si>
  <si>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</si>
  <si>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</si>
  <si>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</si>
  <si>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</si>
  <si>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</si>
  <si>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</si>
  <si>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</si>
  <si>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</si>
  <si>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</si>
  <si>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</si>
  <si>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</si>
  <si>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</si>
  <si>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</si>
  <si>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</si>
  <si>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</si>
  <si>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</si>
  <si>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</si>
  <si>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</si>
  <si>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</si>
  <si>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</si>
  <si>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</si>
  <si>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</si>
  <si>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</si>
  <si>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</si>
  <si>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</si>
  <si>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</si>
  <si>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</si>
  <si>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</si>
  <si>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</si>
  <si>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</si>
  <si>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</si>
  <si>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</si>
  <si>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</si>
  <si>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</si>
  <si>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</si>
  <si>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</si>
  <si>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</si>
  <si>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</si>
  <si>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</si>
  <si>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</si>
  <si>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</si>
  <si>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</si>
  <si>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</si>
  <si>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</si>
  <si>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</si>
  <si>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</si>
  <si>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</si>
  <si>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</si>
  <si>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</si>
  <si>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</si>
  <si>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</si>
  <si>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</si>
  <si>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</si>
  <si>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</si>
  <si>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</si>
  <si>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</si>
  <si>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</si>
  <si>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</si>
  <si>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</si>
  <si>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</si>
  <si>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</si>
  <si>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</si>
  <si>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</si>
  <si>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</si>
  <si>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</si>
  <si>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</si>
  <si>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</si>
  <si>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</si>
  <si>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</si>
  <si>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</si>
  <si>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</si>
  <si>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</si>
  <si>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</si>
  <si>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</si>
  <si>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</si>
  <si>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</si>
  <si>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</si>
  <si>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</si>
  <si>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</si>
  <si>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</si>
  <si>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</si>
  <si>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</si>
  <si>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</si>
  <si>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</si>
  <si>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</si>
  <si>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</si>
  <si>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</si>
  <si>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</si>
  <si>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</si>
  <si>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</si>
  <si>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</si>
  <si>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</si>
  <si>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</si>
  <si>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</si>
  <si>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</si>
  <si>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</si>
  <si>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</si>
  <si>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</si>
  <si>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</si>
  <si>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</si>
  <si>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</si>
  <si>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</si>
  <si>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</si>
  <si>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</si>
  <si>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</si>
  <si>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</si>
  <si>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</si>
  <si>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</si>
  <si>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</si>
  <si>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</si>
  <si>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</si>
  <si>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</si>
  <si>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</si>
  <si>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</si>
  <si>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</si>
  <si>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</si>
  <si>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</si>
  <si>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</si>
  <si>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</si>
  <si>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</si>
  <si>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</si>
  <si>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</si>
  <si>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</si>
  <si>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</si>
  <si>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</si>
  <si>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</si>
  <si>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</si>
  <si>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</si>
  <si>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</si>
  <si>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</si>
  <si>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</si>
  <si>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</si>
  <si>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</si>
  <si>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</si>
  <si>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</si>
  <si>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</si>
  <si>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</si>
  <si>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</si>
  <si>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</si>
  <si>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</si>
  <si>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</si>
  <si>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</si>
  <si>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</si>
  <si>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</si>
  <si>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</si>
  <si>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</si>
  <si>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</si>
  <si>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</si>
  <si>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</si>
  <si>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</si>
  <si>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</si>
  <si>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</si>
  <si>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</si>
  <si>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</si>
  <si>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</si>
  <si>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</si>
  <si>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</si>
  <si>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</si>
  <si>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</si>
  <si>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</si>
  <si>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</si>
  <si>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</si>
  <si>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</si>
  <si>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</si>
  <si>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</si>
  <si>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</si>
  <si>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</si>
  <si>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</si>
  <si>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</si>
  <si>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</si>
  <si>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</si>
  <si>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</si>
  <si>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</si>
  <si>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</si>
  <si>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</si>
  <si>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</si>
  <si>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</si>
  <si>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</si>
  <si>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</si>
  <si>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</si>
  <si>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</si>
  <si>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</si>
  <si>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</si>
  <si>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</si>
  <si>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</si>
  <si>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</si>
  <si>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</si>
  <si>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</si>
  <si>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</si>
  <si>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</si>
  <si>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</si>
  <si>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</si>
  <si>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</si>
  <si>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</si>
  <si>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</si>
  <si>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</si>
  <si>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</si>
  <si>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</si>
  <si>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</si>
  <si>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</si>
  <si>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</si>
  <si>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</si>
  <si>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</si>
  <si>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</si>
  <si>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</si>
  <si>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</si>
  <si>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</si>
  <si>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</si>
  <si>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</si>
  <si>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</si>
  <si>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</si>
  <si>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</si>
  <si>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</si>
  <si>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</si>
  <si>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</si>
  <si>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</si>
  <si>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</si>
  <si>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</si>
  <si>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</si>
  <si>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</si>
  <si>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</si>
  <si>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</si>
  <si>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</si>
  <si>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</si>
  <si>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</si>
  <si>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</si>
  <si>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</si>
  <si>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</si>
  <si>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</si>
  <si>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</si>
  <si>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</si>
  <si>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</si>
  <si>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</si>
  <si>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</si>
  <si>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</si>
  <si>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</si>
  <si>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</si>
  <si>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</si>
  <si>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</si>
  <si>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</si>
  <si>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</si>
  <si>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</si>
  <si>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</si>
  <si>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</si>
  <si>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</si>
  <si>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</si>
  <si>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</si>
  <si>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</si>
  <si>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</si>
  <si>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</si>
  <si>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</si>
  <si>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</si>
  <si>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</si>
  <si>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</si>
  <si>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</si>
  <si>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</si>
  <si>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</si>
  <si>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</si>
  <si>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</si>
  <si>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</si>
  <si>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</si>
  <si>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</si>
  <si>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</si>
  <si>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</si>
  <si>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</si>
  <si>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</si>
  <si>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</si>
  <si>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</si>
  <si>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</si>
  <si>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</si>
  <si>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</si>
  <si>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</si>
  <si>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</si>
  <si>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</si>
  <si>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</si>
  <si>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</si>
  <si>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</si>
  <si>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</si>
  <si>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</si>
  <si>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</si>
  <si>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</si>
  <si>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</si>
  <si>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</si>
  <si>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</si>
  <si>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</si>
  <si>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</si>
  <si>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</si>
  <si>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</si>
  <si>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</si>
  <si>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</si>
  <si>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</si>
  <si>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</si>
  <si>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</si>
  <si>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</si>
  <si>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</si>
  <si>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</si>
  <si>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</si>
  <si>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</si>
  <si>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</si>
  <si>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</si>
  <si>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</si>
  <si>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</si>
  <si>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</si>
  <si>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</si>
  <si>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</si>
  <si>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</si>
  <si>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</si>
  <si>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</si>
  <si>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</si>
  <si>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</si>
  <si>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</si>
  <si>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</si>
  <si>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</si>
  <si>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</si>
  <si>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</si>
  <si>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</si>
  <si>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</si>
  <si>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</si>
  <si>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</si>
  <si>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</si>
  <si>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</si>
  <si>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</si>
  <si>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</si>
  <si>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</si>
  <si>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</si>
  <si>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</si>
  <si>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</si>
  <si>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</si>
  <si>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</si>
  <si>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</si>
  <si>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</si>
  <si>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</si>
  <si>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</si>
  <si>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</si>
  <si>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</si>
  <si>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</si>
  <si>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</si>
  <si>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</si>
  <si>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</si>
  <si>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</si>
  <si>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</si>
  <si>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</si>
  <si>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</si>
  <si>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</si>
  <si>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</si>
  <si>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</si>
  <si>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</si>
  <si>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</si>
  <si>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</si>
  <si>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</si>
  <si>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</si>
  <si>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</si>
  <si>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</si>
  <si>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</si>
  <si>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</si>
  <si>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</si>
  <si>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</si>
  <si>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</si>
  <si>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</si>
  <si>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</si>
  <si>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</si>
  <si>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</si>
  <si>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</si>
  <si>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</si>
  <si>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</si>
  <si>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</si>
  <si>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</si>
  <si>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</si>
  <si>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</si>
  <si>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</si>
  <si>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</si>
  <si>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</si>
  <si>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</si>
  <si>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</si>
  <si>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</si>
  <si>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</si>
  <si>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</si>
  <si>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</si>
  <si>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</si>
  <si>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</si>
  <si>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</si>
  <si>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</si>
  <si>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</si>
  <si>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</si>
  <si>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</si>
  <si>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</si>
  <si>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</si>
  <si>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</si>
  <si>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</si>
  <si>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</si>
  <si>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</si>
  <si>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</si>
  <si>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</si>
  <si>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</si>
  <si>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</si>
  <si>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</si>
  <si>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</si>
  <si>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</si>
  <si>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</si>
  <si>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</si>
  <si>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</si>
  <si>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</si>
  <si>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</si>
  <si>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</si>
  <si>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</si>
  <si>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</si>
  <si>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</si>
  <si>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</si>
  <si>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</si>
  <si>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</si>
  <si>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</si>
  <si>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</si>
  <si>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</si>
  <si>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</si>
  <si>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</si>
  <si>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</si>
  <si>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</si>
  <si>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</si>
  <si>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</si>
  <si>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</si>
  <si>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</si>
  <si>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</si>
  <si>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</si>
  <si>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</si>
  <si>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</si>
  <si>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</si>
  <si>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</si>
  <si>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</si>
  <si>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</si>
  <si>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</si>
  <si>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</si>
  <si>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</si>
  <si>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</si>
  <si>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</si>
  <si>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</si>
  <si>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</si>
  <si>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</si>
  <si>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</si>
  <si>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</si>
  <si>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</si>
  <si>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</si>
  <si>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</si>
  <si>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</si>
  <si>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</si>
  <si>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</si>
  <si>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</si>
  <si>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</si>
  <si>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</si>
  <si>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</si>
  <si>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</si>
  <si>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</si>
  <si>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</si>
  <si>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</si>
  <si>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</si>
  <si>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</si>
  <si>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</si>
  <si>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</si>
  <si>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</si>
  <si>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</si>
  <si>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</si>
  <si>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</si>
  <si>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</si>
  <si>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</si>
  <si>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</si>
  <si>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</si>
  <si>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</si>
  <si>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</si>
  <si>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</si>
  <si>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</si>
  <si>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</si>
  <si>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</si>
  <si>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</si>
  <si>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</si>
  <si>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</si>
  <si>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</si>
  <si>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</si>
  <si>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</si>
  <si>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</si>
  <si>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</si>
  <si>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</si>
  <si>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</si>
  <si>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</si>
  <si>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</si>
  <si>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</si>
  <si>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</si>
  <si>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</si>
  <si>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</si>
  <si>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</si>
  <si>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</si>
  <si>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</si>
  <si>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</si>
  <si>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</si>
  <si>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</si>
  <si>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</si>
  <si>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</si>
  <si>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</si>
  <si>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</si>
  <si>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</si>
  <si>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</si>
  <si>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</si>
  <si>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</si>
  <si>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</si>
  <si>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</si>
  <si>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</si>
  <si>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</si>
  <si>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</si>
  <si>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</si>
  <si>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</si>
  <si>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</si>
  <si>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</si>
  <si>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</si>
  <si>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</si>
  <si>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</si>
  <si>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</si>
  <si>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</si>
  <si>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</si>
  <si>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</si>
  <si>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</si>
  <si>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</si>
  <si>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</si>
  <si>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</si>
  <si>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</si>
  <si>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</si>
  <si>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</si>
  <si>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</si>
  <si>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</si>
  <si>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</si>
  <si>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</si>
  <si>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</si>
  <si>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</si>
  <si>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</si>
  <si>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</si>
  <si>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</si>
  <si>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</si>
  <si>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</si>
  <si>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</si>
  <si>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</si>
  <si>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</si>
  <si>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</si>
  <si>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</si>
  <si>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</si>
  <si>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</si>
  <si>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</si>
  <si>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</si>
  <si>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</si>
  <si>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</si>
  <si>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</si>
  <si>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</si>
  <si>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</si>
  <si>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</si>
  <si>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</si>
  <si>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</si>
  <si>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</si>
  <si>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</si>
  <si>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</si>
  <si>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</si>
  <si>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</si>
  <si>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</si>
  <si>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</si>
  <si>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</si>
  <si>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</si>
  <si>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</si>
  <si>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</si>
  <si>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</si>
  <si>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</si>
  <si>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</si>
  <si>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</si>
  <si>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</si>
  <si>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</si>
  <si>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</si>
  <si>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</si>
  <si>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</si>
  <si>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</si>
  <si>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</si>
  <si>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</si>
  <si>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</si>
  <si>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</si>
  <si>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</si>
  <si>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</si>
  <si>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</si>
  <si>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</si>
  <si>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</si>
  <si>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</si>
  <si>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</si>
  <si>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</si>
  <si>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</si>
  <si>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</si>
  <si>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</si>
  <si>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</si>
  <si>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</si>
  <si>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</si>
  <si>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</si>
  <si>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</si>
  <si>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</si>
  <si>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</si>
  <si>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</si>
  <si>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</si>
  <si>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</si>
  <si>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</si>
  <si>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</si>
  <si>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</si>
  <si>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</si>
  <si>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</si>
  <si>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</si>
  <si>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</si>
  <si>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</si>
  <si>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</si>
  <si>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</si>
  <si>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</si>
  <si>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</si>
  <si>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</si>
  <si>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</si>
  <si>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</si>
  <si>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</si>
  <si>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</si>
  <si>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</si>
  <si>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</si>
  <si>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</si>
  <si>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</si>
  <si>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</si>
  <si>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</si>
  <si>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</si>
  <si>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</si>
  <si>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</si>
  <si>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</si>
  <si>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</si>
  <si>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</si>
  <si>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</si>
  <si>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</si>
  <si>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</si>
  <si>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</si>
  <si>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</si>
  <si>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</si>
  <si>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</si>
  <si>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</si>
  <si>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</si>
  <si>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</si>
  <si>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</si>
  <si>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</si>
  <si>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</si>
  <si>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</si>
  <si>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</si>
  <si>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</si>
  <si>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</si>
  <si>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</si>
  <si>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</si>
  <si>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</si>
  <si>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</si>
  <si>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</si>
  <si>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</si>
  <si>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</si>
  <si>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</si>
  <si>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</si>
  <si>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</si>
  <si>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</si>
  <si>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</si>
  <si>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</si>
  <si>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</si>
  <si>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</si>
  <si>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</si>
  <si>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</si>
  <si>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</si>
  <si>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</si>
  <si>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</si>
  <si>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</si>
  <si>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</si>
  <si>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</si>
  <si>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</si>
  <si>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</si>
  <si>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</si>
  <si>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</si>
  <si>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</si>
  <si>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</si>
  <si>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</si>
  <si>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</si>
  <si>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</si>
  <si>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</si>
  <si>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</si>
  <si>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</si>
  <si>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</si>
  <si>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</si>
  <si>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</si>
  <si>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</si>
  <si>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</si>
  <si>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</si>
  <si>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</si>
  <si>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</si>
  <si>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</si>
  <si>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</si>
  <si>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</si>
  <si>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</si>
  <si>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</si>
  <si>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</si>
  <si>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</si>
  <si>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</si>
  <si>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</si>
  <si>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</si>
  <si>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</si>
  <si>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</si>
  <si>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</si>
  <si>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</si>
  <si>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</si>
  <si>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</si>
  <si>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</si>
  <si>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</si>
  <si>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</si>
  <si>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</si>
  <si>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</si>
  <si>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</si>
  <si>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</si>
  <si>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</si>
  <si>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</si>
  <si>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</si>
  <si>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</si>
  <si>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</si>
  <si>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</si>
  <si>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</si>
  <si>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</si>
  <si>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</si>
  <si>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</si>
  <si>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</si>
  <si>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</si>
  <si>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</si>
  <si>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</si>
  <si>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</si>
  <si>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</si>
  <si>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</si>
  <si>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</si>
  <si>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</si>
  <si>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</si>
  <si>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</si>
  <si>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</si>
  <si>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</si>
  <si>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</si>
  <si>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</si>
  <si>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</si>
  <si>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</si>
  <si>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</si>
  <si>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</si>
  <si>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</si>
  <si>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</si>
  <si>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</si>
  <si>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</si>
  <si>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</si>
  <si>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</si>
  <si>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</si>
  <si>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</si>
  <si>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</si>
  <si>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</si>
  <si>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</si>
  <si>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</si>
  <si>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</si>
  <si>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</si>
  <si>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</si>
  <si>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</si>
  <si>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</si>
  <si>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</si>
  <si>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</si>
  <si>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</si>
  <si>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</si>
  <si>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</si>
  <si>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</si>
  <si>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</si>
  <si>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</si>
  <si>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</si>
  <si>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</si>
  <si>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</si>
  <si>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</si>
  <si>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</si>
  <si>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</si>
  <si>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</si>
  <si>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</si>
  <si>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</si>
  <si>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</si>
  <si>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</si>
  <si>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</si>
  <si>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</si>
  <si>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</si>
  <si>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</si>
  <si>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</si>
  <si>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</si>
  <si>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</si>
  <si>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</si>
  <si>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</si>
  <si>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</si>
  <si>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</si>
  <si>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</si>
  <si>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</si>
  <si>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</si>
  <si>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</si>
  <si>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</si>
  <si>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</si>
  <si>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</si>
  <si>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</si>
  <si>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</si>
  <si>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</si>
  <si>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</si>
  <si>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</si>
  <si>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</si>
  <si>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</si>
  <si>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</si>
  <si>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</si>
  <si>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</si>
  <si>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</si>
  <si>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</si>
  <si>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</si>
  <si>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</si>
  <si>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</si>
  <si>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</si>
  <si>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</si>
  <si>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</si>
  <si>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</si>
  <si>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</si>
  <si>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</si>
  <si>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</si>
  <si>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</si>
  <si>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</si>
  <si>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</si>
  <si>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</si>
  <si>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</si>
  <si>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</si>
  <si>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</si>
  <si>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</si>
  <si>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</si>
  <si>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</si>
  <si>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</si>
  <si>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</si>
  <si>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</si>
  <si>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</si>
  <si>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</si>
  <si>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</si>
  <si>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</si>
  <si>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</si>
  <si>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</si>
  <si>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</si>
  <si>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</si>
  <si>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</si>
  <si>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</si>
  <si>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</si>
  <si>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</si>
  <si>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</si>
  <si>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</si>
  <si>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</si>
  <si>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</si>
  <si>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</si>
  <si>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</si>
  <si>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</si>
  <si>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</si>
  <si>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</si>
  <si>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</si>
  <si>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</si>
  <si>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</si>
  <si>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</si>
  <si>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</si>
  <si>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</si>
  <si>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</si>
  <si>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</si>
  <si>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</si>
  <si>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</si>
  <si>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</si>
  <si>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</si>
  <si>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</si>
  <si>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</si>
  <si>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</si>
  <si>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</si>
  <si>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</si>
  <si>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</si>
  <si>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</si>
  <si>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</si>
  <si>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</si>
  <si>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</si>
  <si>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</si>
  <si>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</si>
  <si>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</si>
  <si>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</si>
  <si>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</si>
  <si>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</si>
  <si>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</si>
  <si>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</si>
  <si>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</si>
  <si>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</si>
  <si>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</si>
  <si>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</si>
  <si>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</si>
  <si>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</si>
  <si>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</si>
  <si>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</si>
  <si>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</si>
  <si>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</si>
  <si>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</si>
  <si>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</si>
  <si>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</si>
  <si>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</si>
  <si>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</si>
  <si>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</si>
  <si>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</si>
  <si>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</si>
  <si>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</si>
  <si>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</si>
  <si>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</si>
  <si>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</si>
  <si>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</si>
  <si>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</si>
  <si>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</si>
  <si>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</si>
  <si>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</si>
  <si>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</si>
  <si>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</si>
  <si>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</si>
  <si>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</si>
  <si>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</si>
  <si>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</si>
  <si>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</si>
  <si>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</si>
  <si>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</si>
  <si>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</si>
  <si>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</si>
  <si>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</si>
  <si>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</si>
  <si>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</si>
  <si>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</si>
  <si>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</si>
  <si>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</si>
  <si>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</si>
  <si>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</si>
  <si>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</si>
  <si>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</si>
  <si>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</si>
  <si>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</si>
  <si>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</si>
  <si>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</si>
  <si>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</si>
  <si>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</si>
  <si>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</si>
  <si>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</si>
  <si>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</si>
  <si>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</si>
  <si>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</si>
  <si>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</si>
  <si>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</si>
  <si>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</si>
  <si>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</si>
  <si>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</si>
  <si>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</si>
  <si>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</si>
  <si>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</si>
  <si>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</si>
  <si>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</si>
  <si>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</si>
  <si>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</si>
  <si>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</si>
  <si>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</si>
  <si>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</si>
  <si>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</si>
  <si>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</si>
  <si>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</si>
  <si>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</si>
  <si>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</si>
  <si>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</si>
  <si>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</si>
  <si>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</si>
  <si>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</si>
  <si>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</si>
  <si>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</si>
  <si>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</si>
  <si>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</si>
  <si>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</si>
  <si>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</si>
  <si>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</si>
  <si>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</si>
  <si>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</si>
  <si>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</si>
  <si>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</si>
  <si>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</si>
  <si>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</si>
  <si>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</si>
  <si>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</si>
  <si>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</si>
  <si>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</si>
  <si>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</si>
  <si>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</si>
  <si>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</si>
  <si>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</si>
  <si>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</si>
  <si>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</si>
  <si>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</si>
  <si>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</si>
  <si>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</si>
  <si>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</si>
  <si>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</si>
  <si>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</si>
  <si>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</si>
  <si>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</si>
  <si>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</si>
  <si>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</si>
  <si>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</si>
  <si>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</si>
  <si>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</si>
  <si>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</si>
  <si>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</si>
  <si>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</si>
  <si>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</si>
  <si>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</si>
  <si>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</si>
  <si>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</si>
  <si>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</si>
  <si>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</si>
  <si>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</si>
  <si>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</si>
  <si>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</si>
  <si>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</si>
  <si>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</si>
  <si>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</si>
  <si>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</si>
  <si>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</si>
  <si>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</si>
  <si>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</si>
  <si>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</si>
  <si>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</si>
  <si>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</si>
  <si>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</si>
  <si>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</si>
  <si>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</si>
  <si>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</si>
  <si>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</si>
  <si>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</si>
  <si>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</si>
  <si>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</si>
  <si>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</si>
  <si>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</si>
  <si>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</si>
  <si>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</si>
  <si>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</si>
  <si>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</si>
  <si>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</si>
  <si>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</si>
  <si>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</si>
  <si>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</si>
  <si>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</si>
  <si>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</si>
  <si>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</si>
  <si>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</si>
  <si>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</si>
  <si>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</si>
  <si>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</si>
  <si>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</si>
  <si>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</si>
  <si>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</si>
  <si>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</si>
  <si>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</si>
  <si>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</si>
  <si>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</si>
  <si>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</si>
  <si>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</si>
  <si>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</si>
  <si>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</si>
  <si>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</si>
  <si>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</si>
  <si>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</si>
  <si>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</si>
  <si>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</si>
  <si>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</si>
  <si>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</si>
  <si>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</si>
  <si>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</si>
  <si>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</si>
  <si>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</si>
  <si>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</si>
  <si>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</si>
  <si>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</si>
  <si>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</si>
  <si>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</si>
  <si>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</si>
  <si>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</si>
  <si>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</si>
  <si>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</si>
  <si>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</si>
  <si>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</si>
  <si>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</si>
  <si>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</si>
  <si>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</si>
  <si>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</si>
  <si>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</si>
  <si>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</si>
  <si>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</si>
  <si>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</si>
  <si>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</si>
  <si>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</si>
  <si>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</si>
  <si>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</si>
  <si>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</si>
  <si>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</si>
  <si>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</si>
  <si>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</si>
  <si>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</si>
  <si>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</si>
  <si>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</si>
  <si>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</si>
  <si>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</si>
  <si>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</si>
  <si>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</si>
  <si>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</si>
  <si>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</si>
  <si>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</si>
  <si>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</si>
  <si>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</si>
  <si>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</si>
  <si>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</si>
  <si>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</si>
  <si>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</si>
  <si>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</si>
  <si>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</si>
  <si>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</si>
  <si>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</si>
  <si>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</si>
  <si>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</si>
  <si>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</si>
  <si>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</si>
  <si>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</si>
  <si>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</si>
  <si>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</si>
  <si>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</si>
  <si>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</si>
  <si>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</si>
  <si>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</si>
  <si>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</si>
  <si>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</si>
  <si>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</si>
  <si>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</si>
  <si>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</si>
  <si>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</si>
  <si>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</si>
  <si>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</si>
  <si>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</si>
  <si>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</si>
  <si>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</si>
  <si>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</si>
  <si>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</si>
  <si>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</si>
  <si>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</si>
  <si>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</si>
  <si>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</si>
  <si>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</si>
  <si>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</si>
  <si>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</si>
  <si>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</si>
  <si>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</si>
  <si>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</si>
  <si>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</si>
  <si>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</si>
  <si>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</si>
  <si>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</si>
  <si>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</si>
  <si>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</si>
  <si>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</si>
  <si>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</si>
  <si>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</si>
  <si>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</si>
  <si>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</si>
  <si>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</si>
  <si>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</si>
  <si>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</si>
  <si>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</si>
  <si>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</si>
  <si>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</si>
  <si>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</si>
  <si>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</si>
  <si>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</si>
  <si>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</si>
  <si>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</si>
  <si>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</si>
  <si>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</si>
  <si>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</si>
  <si>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</si>
  <si>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</si>
  <si>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</si>
  <si>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</si>
  <si>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</si>
  <si>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</si>
  <si>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</si>
  <si>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</si>
  <si>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</si>
  <si>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</si>
  <si>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</si>
  <si>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</si>
  <si>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</si>
  <si>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</si>
  <si>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</si>
  <si>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</si>
  <si>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</si>
  <si>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</si>
  <si>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</si>
  <si>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</si>
  <si>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</si>
  <si>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</si>
  <si>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</si>
  <si>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</si>
  <si>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</si>
  <si>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</si>
  <si>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</si>
  <si>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</si>
  <si>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</si>
  <si>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</si>
  <si>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</si>
  <si>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</si>
  <si>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</si>
  <si>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</si>
  <si>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</si>
  <si>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</si>
  <si>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</si>
  <si>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</si>
  <si>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</si>
  <si>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</si>
  <si>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</si>
  <si>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</si>
  <si>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</si>
  <si>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</si>
  <si>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</si>
  <si>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</si>
  <si>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</si>
  <si>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</si>
  <si>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</si>
  <si>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</si>
  <si>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</si>
  <si>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</si>
  <si>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</si>
  <si>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</si>
  <si>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</si>
  <si>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</si>
  <si>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</si>
  <si>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</si>
  <si>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</si>
  <si>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</si>
  <si>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</si>
  <si>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</si>
  <si>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</si>
  <si>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</si>
  <si>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</si>
  <si>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</si>
  <si>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</si>
  <si>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</si>
  <si>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</si>
  <si>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</si>
  <si>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</si>
  <si>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</si>
  <si>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</si>
  <si>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</si>
  <si>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</si>
  <si>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</si>
  <si>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</si>
  <si>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</si>
  <si>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</si>
  <si>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</si>
  <si>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</si>
  <si>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</si>
  <si>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</si>
  <si>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</si>
  <si>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</si>
  <si>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</si>
  <si>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</si>
  <si>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</si>
  <si>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</si>
  <si>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</si>
  <si>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</si>
  <si>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</si>
  <si>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</si>
  <si>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</si>
  <si>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</si>
  <si>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</si>
  <si>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</si>
  <si>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</si>
  <si>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</si>
  <si>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</si>
  <si>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</si>
  <si>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</si>
  <si>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</si>
  <si>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</si>
  <si>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</si>
  <si>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</si>
  <si>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</si>
  <si>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</si>
  <si>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</si>
  <si>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</si>
  <si>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</si>
  <si>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</si>
  <si>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</si>
  <si>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</si>
  <si>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</si>
  <si>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</si>
  <si>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</si>
  <si>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</si>
  <si>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</si>
  <si>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</si>
  <si>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</si>
  <si>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</si>
  <si>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</si>
  <si>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</si>
  <si>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</si>
  <si>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</si>
  <si>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</si>
  <si>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</si>
  <si>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</si>
  <si>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</si>
  <si>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</si>
  <si>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</si>
  <si>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</si>
  <si>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</si>
  <si>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</si>
  <si>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</si>
  <si>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</si>
  <si>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</si>
  <si>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</si>
  <si>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</si>
  <si>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</si>
  <si>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</si>
  <si>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</si>
  <si>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</si>
  <si>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</si>
  <si>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</si>
  <si>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</si>
  <si>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</si>
  <si>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</si>
  <si>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</si>
  <si>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</si>
  <si>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</si>
  <si>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</si>
  <si>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</si>
  <si>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</si>
  <si>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</si>
  <si>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</si>
  <si>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</si>
  <si>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</si>
  <si>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</si>
  <si>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</si>
  <si>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</si>
  <si>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</si>
  <si>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</si>
  <si>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</si>
  <si>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</si>
  <si>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</si>
  <si>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</si>
  <si>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</si>
  <si>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</si>
  <si>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</si>
  <si>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</si>
  <si>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</si>
  <si>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</si>
  <si>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</si>
  <si>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</si>
  <si>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</si>
  <si>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</si>
  <si>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</si>
  <si>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</si>
  <si>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</si>
  <si>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</si>
  <si>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</si>
  <si>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</si>
  <si>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</si>
  <si>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</si>
  <si>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</si>
  <si>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</si>
  <si>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</si>
  <si>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</si>
  <si>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</si>
  <si>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</si>
  <si>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</si>
  <si>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</si>
  <si>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</si>
  <si>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</si>
  <si>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</si>
  <si>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</si>
  <si>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</si>
  <si>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</si>
  <si>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</si>
  <si>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</si>
  <si>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</si>
  <si>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</si>
  <si>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</si>
  <si>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</si>
  <si>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</si>
  <si>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</si>
  <si>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</si>
  <si>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</si>
  <si>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</si>
  <si>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</si>
  <si>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</si>
  <si>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</si>
  <si>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</si>
  <si>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</si>
  <si>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</si>
  <si>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</si>
  <si>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</si>
  <si>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</si>
  <si>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</si>
  <si>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</si>
  <si>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</si>
  <si>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</si>
  <si>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</si>
  <si>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</si>
  <si>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</si>
  <si>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</si>
  <si>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</si>
  <si>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</si>
  <si>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</si>
  <si>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</si>
  <si>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</si>
  <si>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</si>
  <si>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</si>
  <si>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</si>
  <si>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</si>
  <si>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</si>
  <si>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</si>
  <si>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</si>
  <si>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</si>
  <si>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</si>
  <si>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</si>
  <si>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</si>
  <si>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</si>
  <si>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</si>
  <si>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</si>
  <si>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</si>
  <si>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</si>
  <si>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</si>
  <si>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</si>
  <si>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</si>
  <si>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</si>
  <si>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</si>
  <si>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</si>
  <si>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</si>
  <si>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</si>
  <si>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</si>
  <si>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</si>
  <si>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</si>
  <si>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</si>
  <si>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</si>
  <si>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</si>
  <si>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</si>
  <si>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</si>
  <si>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</si>
  <si>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</si>
  <si>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</si>
  <si>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</si>
  <si>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</si>
  <si>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</si>
  <si>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</si>
  <si>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</si>
  <si>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</si>
  <si>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</si>
  <si>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</si>
  <si>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</si>
  <si>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</si>
  <si>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</si>
  <si>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</si>
  <si>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</si>
  <si>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</si>
  <si>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</si>
  <si>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</si>
  <si>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</si>
  <si>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</si>
  <si>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</si>
  <si>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</si>
  <si>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</si>
  <si>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</si>
  <si>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</si>
  <si>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</si>
  <si>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</si>
  <si>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</si>
  <si>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</si>
  <si>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</si>
  <si>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</si>
  <si>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</si>
  <si>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</si>
  <si>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</si>
  <si>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</si>
  <si>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</si>
  <si>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</si>
  <si>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</si>
  <si>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</si>
  <si>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</si>
  <si>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</si>
  <si>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</si>
  <si>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</si>
  <si>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</si>
  <si>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</si>
  <si>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</si>
  <si>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</si>
  <si>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</si>
  <si>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</si>
  <si>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</si>
  <si>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</si>
  <si>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</si>
  <si>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</si>
  <si>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</si>
  <si>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</si>
  <si>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</si>
  <si>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</si>
  <si>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</si>
  <si>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</si>
  <si>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</si>
  <si>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</si>
  <si>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</si>
  <si>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</si>
  <si>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</si>
  <si>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</si>
  <si>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</si>
  <si>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</si>
  <si>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</si>
  <si>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</si>
  <si>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</si>
  <si>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</si>
  <si>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</si>
  <si>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</si>
  <si>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</si>
  <si>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</si>
  <si>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</si>
  <si>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</si>
  <si>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</si>
  <si>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</si>
  <si>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</si>
  <si>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</si>
  <si>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</si>
  <si>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</si>
  <si>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</si>
  <si>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</si>
  <si>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</si>
  <si>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</si>
  <si>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</si>
  <si>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</si>
  <si>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</si>
  <si>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</si>
  <si>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</si>
  <si>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</si>
  <si>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</si>
  <si>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</si>
  <si>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</si>
  <si>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</si>
  <si>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</si>
  <si>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</si>
  <si>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</si>
  <si>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</si>
  <si>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</si>
  <si>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</si>
  <si>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</si>
  <si>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</si>
  <si>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</si>
  <si>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</si>
  <si>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</si>
  <si>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</si>
  <si>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</si>
  <si>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</si>
  <si>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</si>
  <si>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</si>
  <si>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</si>
  <si>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</si>
  <si>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</si>
  <si>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</si>
  <si>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</si>
  <si>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</si>
  <si>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</si>
  <si>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</si>
  <si>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</si>
  <si>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</si>
  <si>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</si>
  <si>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</si>
  <si>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</si>
  <si>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</si>
  <si>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</si>
  <si>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</si>
  <si>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</si>
  <si>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</si>
  <si>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</si>
  <si>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</si>
  <si>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</si>
  <si>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</si>
  <si>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</si>
  <si>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</si>
  <si>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</si>
  <si>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</si>
  <si>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</si>
  <si>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</si>
  <si>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</si>
  <si>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</si>
  <si>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</si>
  <si>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</si>
  <si>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</si>
  <si>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</si>
  <si>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</si>
  <si>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</si>
  <si>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</si>
  <si>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</si>
  <si>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</si>
  <si>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</si>
  <si>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</si>
  <si>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</si>
  <si>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</si>
  <si>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</si>
  <si>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</si>
  <si>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</si>
  <si>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</si>
  <si>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</si>
  <si>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</si>
  <si>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</si>
  <si>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</si>
  <si>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</si>
  <si>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</si>
  <si>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</si>
  <si>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</si>
  <si>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</si>
  <si>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</si>
  <si>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</si>
  <si>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</si>
  <si>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</si>
  <si>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</si>
  <si>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</si>
  <si>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</si>
  <si>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</si>
  <si>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</si>
  <si>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</si>
  <si>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</si>
  <si>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</si>
  <si>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</si>
  <si>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</si>
  <si>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</si>
  <si>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</si>
  <si>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</si>
  <si>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</si>
  <si>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</si>
  <si>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</si>
  <si>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</si>
  <si>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</si>
  <si>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</si>
  <si>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</si>
  <si>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</si>
  <si>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</si>
  <si>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</si>
  <si>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</si>
  <si>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</si>
  <si>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</si>
  <si>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</si>
  <si>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</si>
  <si>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</si>
  <si>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</si>
  <si>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</si>
  <si>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</si>
  <si>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</si>
  <si>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</si>
  <si>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</si>
  <si>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</si>
  <si>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</si>
  <si>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</si>
  <si>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</si>
  <si>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</si>
  <si>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</si>
  <si>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</si>
  <si>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</si>
  <si>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</si>
  <si>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</si>
  <si>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</si>
  <si>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</si>
  <si>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</si>
  <si>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</si>
  <si>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</si>
  <si>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</si>
  <si>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</si>
  <si>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</si>
  <si>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</si>
  <si>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</si>
  <si>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</si>
  <si>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</si>
  <si>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</si>
  <si>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</si>
  <si>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</si>
  <si>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</si>
  <si>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</si>
  <si>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</si>
  <si>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</si>
  <si>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</si>
  <si>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</si>
  <si>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</si>
  <si>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</si>
  <si>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</si>
  <si>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</si>
  <si>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</si>
  <si>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</si>
  <si>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</si>
  <si>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</si>
  <si>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</si>
  <si>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</si>
  <si>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</si>
  <si>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</si>
  <si>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</si>
  <si>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</si>
  <si>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</si>
  <si>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</si>
  <si>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</si>
  <si>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</si>
  <si>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</si>
  <si>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</si>
  <si>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</si>
  <si>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</si>
  <si>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</si>
  <si>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</si>
  <si>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</si>
  <si>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</si>
  <si>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</si>
  <si>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</si>
  <si>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</si>
  <si>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</si>
  <si>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</si>
  <si>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</si>
  <si>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</si>
  <si>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</si>
  <si>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</si>
  <si>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</si>
  <si>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</si>
  <si>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</si>
  <si>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</si>
  <si>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</si>
  <si>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</si>
  <si>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</si>
  <si>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</si>
  <si>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</si>
  <si>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</si>
  <si>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</si>
  <si>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</si>
  <si>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</si>
  <si>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</si>
  <si>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</si>
  <si>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</si>
  <si>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</si>
  <si>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</si>
  <si>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</si>
  <si>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</si>
  <si>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</si>
  <si>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</si>
  <si>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</si>
  <si>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</si>
  <si>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</si>
  <si>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</si>
  <si>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</si>
  <si>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</si>
  <si>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</si>
  <si>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</si>
  <si>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</si>
  <si>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</si>
  <si>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</si>
  <si>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</si>
  <si>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</si>
  <si>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</si>
  <si>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</si>
  <si>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</si>
  <si>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</si>
  <si>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</si>
  <si>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</si>
  <si>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</si>
  <si>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</si>
  <si>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</si>
  <si>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</si>
  <si>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</si>
  <si>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</si>
  <si>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</si>
  <si>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</si>
  <si>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</si>
  <si>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</si>
  <si>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</si>
  <si>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</si>
  <si>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</si>
  <si>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</si>
  <si>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</si>
  <si>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</si>
  <si>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</si>
  <si>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</si>
  <si>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</si>
  <si>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</si>
  <si>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</si>
  <si>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</si>
  <si>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</si>
  <si>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</si>
  <si>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</si>
  <si>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</si>
  <si>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</si>
  <si>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</si>
  <si>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</si>
  <si>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</si>
  <si>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</si>
  <si>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</si>
  <si>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</si>
  <si>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</si>
  <si>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</si>
  <si>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</si>
  <si>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</si>
  <si>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</si>
  <si>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</si>
  <si>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</si>
  <si>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</si>
  <si>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</si>
  <si>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</si>
  <si>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</si>
  <si>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</si>
  <si>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</si>
  <si>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</si>
  <si>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</si>
  <si>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</si>
  <si>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</si>
  <si>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</si>
  <si>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</si>
  <si>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</si>
  <si>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</si>
  <si>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</si>
  <si>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</si>
  <si>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</si>
  <si>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</si>
  <si>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</si>
  <si>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</si>
  <si>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</si>
  <si>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</si>
  <si>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</si>
  <si>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</si>
  <si>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</si>
  <si>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</si>
  <si>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</si>
  <si>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</si>
  <si>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</si>
  <si>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</si>
  <si>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</si>
  <si>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</si>
  <si>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</si>
  <si>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</si>
  <si>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</si>
  <si>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</si>
  <si>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</si>
  <si>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</si>
  <si>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</si>
  <si>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</si>
  <si>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</si>
  <si>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</si>
  <si>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</si>
  <si>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</si>
  <si>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</si>
  <si>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</si>
  <si>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</si>
  <si>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</si>
  <si>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</si>
  <si>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</si>
  <si>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</si>
  <si>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</si>
  <si>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</si>
  <si>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</si>
  <si>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</si>
  <si>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</si>
  <si>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</si>
  <si>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</si>
  <si>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</si>
  <si>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</si>
  <si>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</si>
  <si>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</si>
  <si>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</si>
  <si>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</si>
  <si>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</si>
  <si>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</si>
  <si>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</si>
  <si>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</si>
  <si>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</si>
  <si>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</si>
  <si>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</si>
  <si>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</si>
  <si>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</si>
  <si>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</si>
  <si>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</si>
  <si>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</si>
  <si>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</si>
  <si>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</si>
  <si>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</si>
  <si>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</si>
  <si>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</si>
  <si>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</si>
  <si>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</si>
  <si>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</si>
  <si>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</si>
  <si>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</si>
  <si>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</si>
  <si>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</si>
  <si>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</si>
  <si>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</si>
  <si>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</si>
  <si>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</si>
  <si>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</si>
  <si>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</si>
  <si>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</si>
  <si>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</si>
  <si>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</si>
  <si>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</si>
  <si>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</si>
  <si>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</si>
  <si>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</si>
  <si>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</si>
  <si>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</si>
  <si>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</si>
  <si>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</si>
  <si>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</si>
  <si>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</si>
  <si>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</si>
  <si>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</si>
  <si>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</si>
  <si>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</si>
  <si>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</si>
  <si>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</si>
  <si>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</si>
  <si>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</si>
  <si>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</si>
  <si>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</si>
  <si>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</si>
  <si>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</si>
  <si>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</si>
  <si>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</si>
  <si>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</si>
  <si>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</si>
  <si>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</si>
  <si>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</si>
  <si>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</si>
  <si>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</si>
  <si>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</si>
  <si>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</si>
  <si>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</si>
  <si>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</si>
  <si>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</si>
  <si>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</si>
  <si>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</si>
  <si>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</si>
  <si>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</si>
  <si>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</si>
  <si>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</si>
  <si>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</si>
  <si>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</si>
  <si>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</si>
  <si>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</si>
  <si>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</si>
  <si>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</si>
  <si>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</si>
  <si>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</si>
  <si>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</si>
  <si>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</si>
  <si>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</si>
  <si>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</si>
  <si>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</si>
  <si>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</si>
  <si>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</si>
  <si>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</si>
  <si>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</si>
  <si>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</si>
  <si>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</si>
  <si>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</si>
  <si>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</si>
  <si>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</si>
  <si>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</si>
  <si>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</si>
  <si>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</si>
  <si>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</si>
  <si>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</si>
  <si>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</si>
  <si>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</si>
  <si>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</si>
  <si>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</si>
  <si>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</si>
  <si>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</si>
  <si>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</si>
  <si>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</si>
  <si>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</si>
  <si>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</si>
  <si>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</si>
  <si>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</si>
  <si>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</si>
  <si>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</si>
  <si>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</si>
  <si>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</si>
  <si>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</si>
  <si>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</si>
  <si>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</si>
  <si>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</si>
  <si>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</si>
  <si>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</si>
  <si>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</si>
  <si>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</si>
  <si>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</si>
  <si>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</si>
  <si>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</si>
  <si>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</si>
  <si>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</si>
  <si>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</si>
  <si>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</si>
  <si>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</si>
  <si>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</si>
  <si>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</si>
  <si>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</si>
  <si>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</si>
  <si>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</si>
  <si>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</si>
  <si>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</si>
  <si>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</si>
  <si>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</si>
  <si>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</si>
  <si>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</si>
  <si>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</si>
  <si>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</si>
  <si>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</si>
  <si>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</si>
  <si>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</si>
  <si>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</si>
  <si>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</si>
  <si>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</si>
  <si>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</si>
  <si>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</si>
  <si>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</si>
  <si>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</si>
  <si>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</si>
  <si>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</si>
  <si>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</si>
  <si>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</si>
  <si>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</si>
  <si>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</si>
  <si>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</si>
  <si>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</si>
  <si>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</si>
  <si>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</si>
  <si>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</si>
  <si>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</si>
  <si>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</si>
  <si>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</si>
  <si>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</si>
  <si>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</si>
  <si>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</si>
  <si>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</si>
  <si>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</si>
  <si>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</si>
  <si>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</si>
  <si>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</si>
  <si>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</si>
  <si>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</si>
  <si>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</si>
  <si>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</si>
  <si>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</si>
  <si>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</si>
  <si>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</si>
  <si>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</si>
  <si>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</si>
  <si>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</si>
  <si>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</si>
  <si>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</si>
  <si>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</si>
  <si>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</si>
  <si>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</si>
  <si>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</si>
  <si>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</si>
  <si>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</si>
  <si>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</si>
  <si>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</si>
  <si>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</si>
  <si>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</si>
  <si>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</si>
  <si>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</si>
  <si>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</si>
  <si>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</si>
  <si>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</si>
  <si>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</si>
  <si>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</si>
  <si>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</si>
  <si>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</si>
  <si>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</si>
  <si>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</si>
  <si>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</si>
  <si>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</si>
  <si>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</si>
  <si>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</si>
  <si>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</si>
  <si>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</si>
  <si>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</si>
  <si>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</si>
  <si>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</si>
  <si>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</si>
  <si>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</si>
  <si>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</si>
  <si>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</si>
  <si>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</si>
  <si>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</si>
  <si>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</si>
  <si>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</si>
  <si>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</si>
  <si>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</si>
  <si>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</si>
  <si>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</si>
  <si>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</si>
  <si>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</si>
  <si>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</si>
  <si>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</si>
  <si>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</si>
  <si>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</si>
  <si>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</si>
  <si>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</si>
  <si>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</si>
  <si>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</si>
  <si>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</si>
  <si>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</si>
  <si>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</si>
  <si>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</si>
  <si>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</si>
  <si>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</si>
  <si>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</si>
  <si>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</si>
  <si>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</si>
  <si>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</si>
  <si>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</si>
  <si>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</si>
  <si>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</si>
  <si>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</si>
  <si>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</si>
  <si>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</si>
  <si>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</si>
  <si>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</si>
  <si>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</si>
  <si>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</si>
  <si>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</si>
  <si>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</si>
  <si>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</si>
  <si>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</si>
  <si>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</si>
  <si>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</si>
  <si>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</si>
  <si>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</si>
  <si>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</si>
  <si>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</si>
  <si>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</si>
  <si>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</si>
  <si>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</si>
  <si>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</si>
  <si>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</si>
  <si>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</si>
  <si>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</si>
  <si>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</si>
  <si>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</si>
  <si>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</si>
  <si>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</si>
  <si>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</si>
  <si>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</si>
  <si>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</si>
  <si>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</si>
  <si>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</si>
  <si>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</si>
  <si>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</si>
  <si>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</si>
  <si>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</si>
  <si>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</si>
  <si>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</si>
  <si>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</si>
  <si>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</si>
  <si>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</si>
  <si>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</si>
  <si>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</si>
  <si>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</si>
  <si>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</si>
  <si>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</si>
  <si>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</si>
  <si>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</si>
  <si>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</si>
  <si>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</si>
  <si>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</si>
  <si>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</si>
  <si>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</si>
  <si>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</si>
  <si>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</si>
  <si>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</si>
  <si>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</si>
  <si>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</si>
  <si>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</si>
  <si>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</si>
  <si>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</si>
  <si>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</si>
  <si>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</si>
  <si>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</si>
  <si>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</si>
  <si>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</si>
  <si>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</si>
  <si>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</si>
  <si>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</si>
  <si>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</si>
  <si>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</si>
  <si>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</si>
  <si>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</si>
  <si>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</si>
  <si>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</si>
  <si>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</si>
  <si>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</si>
  <si>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</si>
  <si>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</si>
  <si>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</si>
  <si>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</si>
  <si>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</si>
  <si>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</si>
  <si>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</si>
  <si>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</si>
  <si>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</si>
  <si>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</si>
  <si>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</si>
  <si>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</si>
  <si>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</si>
  <si>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</si>
  <si>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</si>
  <si>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</si>
  <si>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</si>
  <si>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</si>
  <si>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</si>
  <si>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</si>
  <si>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</si>
  <si>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</si>
  <si>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</si>
  <si>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</si>
  <si>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</si>
  <si>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</si>
  <si>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</si>
  <si>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</si>
  <si>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</si>
  <si>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</si>
  <si>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</si>
  <si>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</si>
  <si>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</si>
  <si>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</si>
  <si>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</si>
  <si>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</si>
  <si>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</si>
  <si>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</si>
  <si>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</si>
  <si>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</si>
  <si>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</si>
  <si>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</si>
  <si>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</si>
  <si>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</si>
  <si>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</si>
  <si>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</si>
  <si>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</si>
  <si>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</si>
  <si>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</si>
  <si>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</si>
  <si>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</si>
  <si>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</si>
  <si>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</si>
  <si>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</si>
  <si>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</si>
  <si>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</si>
  <si>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</si>
  <si>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</si>
  <si>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</si>
  <si>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</si>
  <si>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</si>
  <si>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</si>
  <si>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</si>
  <si>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</si>
  <si>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</si>
  <si>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</si>
  <si>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</si>
  <si>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</si>
  <si>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</si>
  <si>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</si>
  <si>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</si>
  <si>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</si>
  <si>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</si>
  <si>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</si>
  <si>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</si>
  <si>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</si>
  <si>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</si>
  <si>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</si>
  <si>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</si>
  <si>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</si>
  <si>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</si>
  <si>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</si>
  <si>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</si>
  <si>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</si>
  <si>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</si>
  <si>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</si>
  <si>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</si>
  <si>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</si>
  <si>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</si>
  <si>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</si>
  <si>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</si>
  <si>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</si>
  <si>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</si>
  <si>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</si>
  <si>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</si>
  <si>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</si>
  <si>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</si>
  <si>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</si>
  <si>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</si>
  <si>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</si>
  <si>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</si>
  <si>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</si>
  <si>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</si>
  <si>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</si>
  <si>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</si>
  <si>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</si>
  <si>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</si>
  <si>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</si>
  <si>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</si>
  <si>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</si>
  <si>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</si>
  <si>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</si>
  <si>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</si>
  <si>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</si>
  <si>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</si>
  <si>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</si>
  <si>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</si>
  <si>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</si>
  <si>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</si>
  <si>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</si>
  <si>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</si>
  <si>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</si>
  <si>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</si>
  <si>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</si>
  <si>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</si>
  <si>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</si>
  <si>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</si>
  <si>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</si>
  <si>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</si>
  <si>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</si>
  <si>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</si>
  <si>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</si>
  <si>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</si>
  <si>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</si>
  <si>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</si>
  <si>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</si>
  <si>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</si>
  <si>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</si>
  <si>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</si>
  <si>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</si>
  <si>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</si>
  <si>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</si>
  <si>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</si>
  <si>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</si>
  <si>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</si>
  <si>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</si>
  <si>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</si>
  <si>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</si>
  <si>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</si>
  <si>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</si>
  <si>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</si>
  <si>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</si>
  <si>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</si>
  <si>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</si>
  <si>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</si>
  <si>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</si>
  <si>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</si>
  <si>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</si>
  <si>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</si>
  <si>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</si>
  <si>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</si>
  <si>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</si>
  <si>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</si>
  <si>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</si>
  <si>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</si>
  <si>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</si>
  <si>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</si>
  <si>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</si>
  <si>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</si>
  <si>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</si>
  <si>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</si>
  <si>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</si>
  <si>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</si>
  <si>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</si>
  <si>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</si>
  <si>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</si>
  <si>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</si>
  <si>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</si>
  <si>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</si>
  <si>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</si>
  <si>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</si>
  <si>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</si>
  <si>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</si>
  <si>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</si>
  <si>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</si>
  <si>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</si>
  <si>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</si>
  <si>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</si>
  <si>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</si>
  <si>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</si>
  <si>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</si>
  <si>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</si>
  <si>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</si>
  <si>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</si>
  <si>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</si>
  <si>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</si>
  <si>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</si>
  <si>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</si>
  <si>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</si>
  <si>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</si>
  <si>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</si>
  <si>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</si>
  <si>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</si>
  <si>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</si>
  <si>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</si>
  <si>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</si>
  <si>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</si>
  <si>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</si>
  <si>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</si>
  <si>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</si>
  <si>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</si>
  <si>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</si>
  <si>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</si>
  <si>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</si>
  <si>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</si>
  <si>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</si>
  <si>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</si>
  <si>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</si>
  <si>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</si>
  <si>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</si>
  <si>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</si>
  <si>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</si>
  <si>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</si>
  <si>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</si>
  <si>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</si>
  <si>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</si>
  <si>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</si>
  <si>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</si>
  <si>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</si>
  <si>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</si>
  <si>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</si>
  <si>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</si>
  <si>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</si>
  <si>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</si>
  <si>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</si>
  <si>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</si>
  <si>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</si>
  <si>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</si>
  <si>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</si>
  <si>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</si>
  <si>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</si>
  <si>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</si>
  <si>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</si>
  <si>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</si>
  <si>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</si>
  <si>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</si>
  <si>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</si>
  <si>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</si>
  <si>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</si>
  <si>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</si>
  <si>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</si>
  <si>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</si>
  <si>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</si>
  <si>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</si>
  <si>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</si>
  <si>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</si>
  <si>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</si>
  <si>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</si>
  <si>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</si>
  <si>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</si>
  <si>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</si>
  <si>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</si>
  <si>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</si>
  <si>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</si>
  <si>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</si>
  <si>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</si>
  <si>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</si>
  <si>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</si>
  <si>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</si>
  <si>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</si>
  <si>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</si>
  <si>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</si>
  <si>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</si>
  <si>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</si>
  <si>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</si>
  <si>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</si>
  <si>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</si>
  <si>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</si>
  <si>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</si>
  <si>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</si>
  <si>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</si>
  <si>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</si>
  <si>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</si>
  <si>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</si>
  <si>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</si>
  <si>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</si>
  <si>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</si>
  <si>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</si>
  <si>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</si>
  <si>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</si>
  <si>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</si>
  <si>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</si>
  <si>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</si>
  <si>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</si>
  <si>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</si>
  <si>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</si>
  <si>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</si>
  <si>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</si>
  <si>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</si>
  <si>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</si>
  <si>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</si>
  <si>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</si>
  <si>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</si>
  <si>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</si>
  <si>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</si>
  <si>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</si>
  <si>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</si>
  <si>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</si>
  <si>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</si>
  <si>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</si>
  <si>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</si>
  <si>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</si>
  <si>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</si>
  <si>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</si>
  <si>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</si>
  <si>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</si>
  <si>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</si>
  <si>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</si>
  <si>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</si>
  <si>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</si>
  <si>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</si>
  <si>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</si>
  <si>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</si>
  <si>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</si>
  <si>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</si>
  <si>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</si>
  <si>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</si>
  <si>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</si>
  <si>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</si>
  <si>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</si>
  <si>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</si>
  <si>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</si>
  <si>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</si>
  <si>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</si>
  <si>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</si>
  <si>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</si>
  <si>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</si>
  <si>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</si>
  <si>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</si>
  <si>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</si>
  <si>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</si>
  <si>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</si>
  <si>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</si>
  <si>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</si>
  <si>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</si>
  <si>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</si>
  <si>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</si>
  <si>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</si>
  <si>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</si>
  <si>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</si>
  <si>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</si>
  <si>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</si>
  <si>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</si>
  <si>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</si>
  <si>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</si>
  <si>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</si>
  <si>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</si>
  <si>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</si>
  <si>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</si>
  <si>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</si>
  <si>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</si>
  <si>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</si>
  <si>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</si>
  <si>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</si>
  <si>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</si>
  <si>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</si>
  <si>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</si>
  <si>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</si>
  <si>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</si>
  <si>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</si>
  <si>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</si>
  <si>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</si>
  <si>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</si>
  <si>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</si>
  <si>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</si>
  <si>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</si>
  <si>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</si>
  <si>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</si>
  <si>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</si>
  <si>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</si>
  <si>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</si>
  <si>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</si>
  <si>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</si>
  <si>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</si>
  <si>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</si>
  <si>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</si>
  <si>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</si>
  <si>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</si>
  <si>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</si>
  <si>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</si>
  <si>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</si>
  <si>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</si>
  <si>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</si>
  <si>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</si>
  <si>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</si>
  <si>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</si>
  <si>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</si>
  <si>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</si>
  <si>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</si>
  <si>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</si>
  <si>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</si>
  <si>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</si>
  <si>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</si>
  <si>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</si>
  <si>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</si>
  <si>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</si>
  <si>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</si>
  <si>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</si>
  <si>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</si>
  <si>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</si>
  <si>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</si>
  <si>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</si>
  <si>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</si>
  <si>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</si>
  <si>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</si>
  <si>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</si>
  <si>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</si>
  <si>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</si>
  <si>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</si>
  <si>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</si>
  <si>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</si>
  <si>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</si>
  <si>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</si>
  <si>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</si>
  <si>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</si>
  <si>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</si>
  <si>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</si>
  <si>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</si>
  <si>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</si>
  <si>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</si>
  <si>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</si>
  <si>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</si>
  <si>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</si>
  <si>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</si>
  <si>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</si>
  <si>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</si>
  <si>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</si>
  <si>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</si>
  <si>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</si>
  <si>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</si>
  <si>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</si>
  <si>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</si>
  <si>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</si>
  <si>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</si>
  <si>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</si>
  <si>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</si>
  <si>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</si>
  <si>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</si>
  <si>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</si>
  <si>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</si>
  <si>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</si>
  <si>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</si>
  <si>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</si>
  <si>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</si>
  <si>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</si>
  <si>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</si>
  <si>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</si>
  <si>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</si>
  <si>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</si>
  <si>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</si>
  <si>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</si>
  <si>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</si>
  <si>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</si>
  <si>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</si>
  <si>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</si>
  <si>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</si>
  <si>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</si>
  <si>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</si>
  <si>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</si>
  <si>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</si>
  <si>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</si>
  <si>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</si>
  <si>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</si>
  <si>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</si>
  <si>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</si>
  <si>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</si>
  <si>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</si>
  <si>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</si>
  <si>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</si>
  <si>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</si>
  <si>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</si>
  <si>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</si>
  <si>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</si>
  <si>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</si>
  <si>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</si>
  <si>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</si>
  <si>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</si>
  <si>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</si>
  <si>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</si>
  <si>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</si>
  <si>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</si>
  <si>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</si>
  <si>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</si>
  <si>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</si>
  <si>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</si>
  <si>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</si>
  <si>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</si>
  <si>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</si>
  <si>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</si>
  <si>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</si>
  <si>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</si>
  <si>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</si>
  <si>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</si>
  <si>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</si>
  <si>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</si>
  <si>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</si>
  <si>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</si>
  <si>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</si>
  <si>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</si>
  <si>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</si>
  <si>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</si>
  <si>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</si>
  <si>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</si>
  <si>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</si>
  <si>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</si>
  <si>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</si>
  <si>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</si>
  <si>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</si>
  <si>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</si>
  <si>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</si>
  <si>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</si>
  <si>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</si>
  <si>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</si>
  <si>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</si>
  <si>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</si>
  <si>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</si>
  <si>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</si>
  <si>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</si>
  <si>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</si>
  <si>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</si>
  <si>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</si>
  <si>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</si>
  <si>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</si>
  <si>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</si>
  <si>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</si>
  <si>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</si>
  <si>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</si>
  <si>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</si>
  <si>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</si>
  <si>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</si>
  <si>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</si>
  <si>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</si>
  <si>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</si>
  <si>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</si>
  <si>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</si>
  <si>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</si>
  <si>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</si>
  <si>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</si>
  <si>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</si>
  <si>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</si>
  <si>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</si>
  <si>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</si>
  <si>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</si>
  <si>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</si>
  <si>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</si>
  <si>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</si>
  <si>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</si>
  <si>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</si>
  <si>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</si>
  <si>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</si>
  <si>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</si>
  <si>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</si>
  <si>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</si>
  <si>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</si>
  <si>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</si>
  <si>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</si>
  <si>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</si>
  <si>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</si>
  <si>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</si>
  <si>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</si>
  <si>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</si>
  <si>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</si>
  <si>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</si>
  <si>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</si>
  <si>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</si>
  <si>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</si>
  <si>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</si>
  <si>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</si>
  <si>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</si>
  <si>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</si>
  <si>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</si>
  <si>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</si>
  <si>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</si>
  <si>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</si>
  <si>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</si>
  <si>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</si>
  <si>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</si>
  <si>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</si>
  <si>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</si>
  <si>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</si>
  <si>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</si>
  <si>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</si>
  <si>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</si>
  <si>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</si>
  <si>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</si>
  <si>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</si>
  <si>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</si>
  <si>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</si>
  <si>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</si>
  <si>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</si>
  <si>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</si>
  <si>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</si>
  <si>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</si>
  <si>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</si>
  <si>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</si>
  <si>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</si>
  <si>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</si>
  <si>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</si>
  <si>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</si>
  <si>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</si>
  <si>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</si>
  <si>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</si>
  <si>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</si>
  <si>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</si>
  <si>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</si>
  <si>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</si>
  <si>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</si>
  <si>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</si>
  <si>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</si>
  <si>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</si>
  <si>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</si>
  <si>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</si>
  <si>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</si>
  <si>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</si>
  <si>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</si>
  <si>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</si>
  <si>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</si>
  <si>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</si>
  <si>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</si>
  <si>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</si>
  <si>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</si>
  <si>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</si>
  <si>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</si>
  <si>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</si>
  <si>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</si>
  <si>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</si>
  <si>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</si>
  <si>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</si>
  <si>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</si>
  <si>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</si>
  <si>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</si>
  <si>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</si>
  <si>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</si>
  <si>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</si>
  <si>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</si>
  <si>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</si>
  <si>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</si>
  <si>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</si>
  <si>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</si>
  <si>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</si>
  <si>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</si>
  <si>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</si>
  <si>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</si>
  <si>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</si>
  <si>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</si>
  <si>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</si>
  <si>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</si>
  <si>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</si>
  <si>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</si>
  <si>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</si>
  <si>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</si>
  <si>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</si>
  <si>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</si>
  <si>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</si>
  <si>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</si>
  <si>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</si>
  <si>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</si>
  <si>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</si>
  <si>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</si>
  <si>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</si>
  <si>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</si>
  <si>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</si>
  <si>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</si>
  <si>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</si>
  <si>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</si>
  <si>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</si>
  <si>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</si>
  <si>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</si>
  <si>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</si>
  <si>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</si>
  <si>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</si>
  <si>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</si>
  <si>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</si>
  <si>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</si>
  <si>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</si>
  <si>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</si>
  <si>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</si>
  <si>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</si>
  <si>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</si>
  <si>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</si>
  <si>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</si>
  <si>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</si>
  <si>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</si>
  <si>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</si>
  <si>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</si>
  <si>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</si>
  <si>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</si>
  <si>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</si>
  <si>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</si>
  <si>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</si>
  <si>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</si>
  <si>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</si>
  <si>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</si>
  <si>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</si>
  <si>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</si>
  <si>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</si>
  <si>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</si>
  <si>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</si>
  <si>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</si>
  <si>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</si>
  <si>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</si>
  <si>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</si>
  <si>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</si>
  <si>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</si>
  <si>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</si>
  <si>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</si>
  <si>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</si>
  <si>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</si>
  <si>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</si>
  <si>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</si>
  <si>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</si>
  <si>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</si>
  <si>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</si>
  <si>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</si>
  <si>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</si>
  <si>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</si>
  <si>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</si>
  <si>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</si>
  <si>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</si>
  <si>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</si>
  <si>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</si>
  <si>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</si>
  <si>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</si>
  <si>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</si>
  <si>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</si>
  <si>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</si>
  <si>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</si>
  <si>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</si>
  <si>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</si>
  <si>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</si>
  <si>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</si>
  <si>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</si>
  <si>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</si>
  <si>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</si>
  <si>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</si>
  <si>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</si>
  <si>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</si>
  <si>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</si>
  <si>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</si>
  <si>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</si>
  <si>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</si>
  <si>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</si>
  <si>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</si>
  <si>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</si>
  <si>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</si>
  <si>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</si>
  <si>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</si>
  <si>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</si>
  <si>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</si>
  <si>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</si>
  <si>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</si>
  <si>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</si>
  <si>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</si>
  <si>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</si>
  <si>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</si>
  <si>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</si>
  <si>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</si>
  <si>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</si>
  <si>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</si>
  <si>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</si>
  <si>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</si>
  <si>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</si>
  <si>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</si>
  <si>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</si>
  <si>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</si>
  <si>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</si>
  <si>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</si>
  <si>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</si>
  <si>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</si>
  <si>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</si>
  <si>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</si>
  <si>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</si>
  <si>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</si>
  <si>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</si>
  <si>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</si>
  <si>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</si>
  <si>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</si>
  <si>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</si>
  <si>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</si>
  <si>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</si>
  <si>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</si>
  <si>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</si>
  <si>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</si>
  <si>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</si>
  <si>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</si>
  <si>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</si>
  <si>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</si>
  <si>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</si>
  <si>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</si>
  <si>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</si>
  <si>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</si>
  <si>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</si>
  <si>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</si>
  <si>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</si>
  <si>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</si>
  <si>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</si>
  <si>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</si>
  <si>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</si>
  <si>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</si>
  <si>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</si>
  <si>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</si>
  <si>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</si>
  <si>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</si>
  <si>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</si>
  <si>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</si>
  <si>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</si>
  <si>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</si>
  <si>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</si>
  <si>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</si>
  <si>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</si>
  <si>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</si>
  <si>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</si>
  <si>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</si>
  <si>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</si>
  <si>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</si>
  <si>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</si>
  <si>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</si>
  <si>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</si>
  <si>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</si>
  <si>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</si>
  <si>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</si>
  <si>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</si>
  <si>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</si>
  <si>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</si>
  <si>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</si>
  <si>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</si>
  <si>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</si>
  <si>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</si>
  <si>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</si>
  <si>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</si>
  <si>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</si>
  <si>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</si>
  <si>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</si>
  <si>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</si>
  <si>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</si>
  <si>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</si>
  <si>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</si>
  <si>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</si>
  <si>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</si>
  <si>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</si>
  <si>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</si>
  <si>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</si>
  <si>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</si>
  <si>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</si>
  <si>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</si>
  <si>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</si>
  <si>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</si>
  <si>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</si>
  <si>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</si>
  <si>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</si>
  <si>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</si>
  <si>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</si>
  <si>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</si>
  <si>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</si>
  <si>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</si>
  <si>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</si>
  <si>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</si>
  <si>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</si>
  <si>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</si>
  <si>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</si>
  <si>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</si>
  <si>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</si>
  <si>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</si>
  <si>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</si>
  <si>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</si>
  <si>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</si>
  <si>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</si>
  <si>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</si>
  <si>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</si>
  <si>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</si>
  <si>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</si>
  <si>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</si>
  <si>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</si>
  <si>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</si>
  <si>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</si>
  <si>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</si>
  <si>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</si>
  <si>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</si>
  <si>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</si>
  <si>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</si>
  <si>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</si>
  <si>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</si>
  <si>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</si>
  <si>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</si>
  <si>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</si>
  <si>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</si>
  <si>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</si>
  <si>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</si>
  <si>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</si>
  <si>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</si>
  <si>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</si>
  <si>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</si>
  <si>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</si>
  <si>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</si>
  <si>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</si>
  <si>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</si>
  <si>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</si>
  <si>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</si>
  <si>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</si>
  <si>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</si>
  <si>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</si>
  <si>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</si>
  <si>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</si>
  <si>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</si>
  <si>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</si>
  <si>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</si>
  <si>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</si>
  <si>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</si>
  <si>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</si>
  <si>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</si>
  <si>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</si>
  <si>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</si>
  <si>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</si>
  <si>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</si>
  <si>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</si>
  <si>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</si>
  <si>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</si>
  <si>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</si>
  <si>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</si>
  <si>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</si>
  <si>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</si>
  <si>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</si>
  <si>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</si>
  <si>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</si>
  <si>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</si>
  <si>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</si>
  <si>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</si>
  <si>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</si>
  <si>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</si>
  <si>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</si>
  <si>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</si>
  <si>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</si>
  <si>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</si>
  <si>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</si>
  <si>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</si>
  <si>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</si>
  <si>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</si>
  <si>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</si>
  <si>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</si>
  <si>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</si>
  <si>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</si>
  <si>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</si>
  <si>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</si>
  <si>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</si>
  <si>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</si>
  <si>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</si>
  <si>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</si>
  <si>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</si>
  <si>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</si>
  <si>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</si>
  <si>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</si>
  <si>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</si>
  <si>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</si>
  <si>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</si>
  <si>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</si>
  <si>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</si>
  <si>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</si>
  <si>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</si>
  <si>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</si>
  <si>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</si>
  <si>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</si>
  <si>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</si>
  <si>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</si>
  <si>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</si>
  <si>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</si>
  <si>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</si>
  <si>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</si>
  <si>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</si>
  <si>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</si>
  <si>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</si>
  <si>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</si>
  <si>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</si>
  <si>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</si>
  <si>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</si>
  <si>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</si>
  <si>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</si>
  <si>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</si>
  <si>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</si>
  <si>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</si>
  <si>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</si>
  <si>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</si>
  <si>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</si>
  <si>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</si>
  <si>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</si>
  <si>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</si>
  <si>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</si>
  <si>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</si>
  <si>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</si>
  <si>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</si>
  <si>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</si>
  <si>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</si>
  <si>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</si>
  <si>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</si>
  <si>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</si>
  <si>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</si>
  <si>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</si>
  <si>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</si>
  <si>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</si>
  <si>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</si>
  <si>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</si>
  <si>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</si>
  <si>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</si>
  <si>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</si>
  <si>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</si>
  <si>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</si>
  <si>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</si>
  <si>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</si>
  <si>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</si>
  <si>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</si>
  <si>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</si>
  <si>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</si>
  <si>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</si>
  <si>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</si>
  <si>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</si>
  <si>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</si>
  <si>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</si>
  <si>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</si>
  <si>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</si>
  <si>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</si>
  <si>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</si>
  <si>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</si>
  <si>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</si>
  <si>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</si>
  <si>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</si>
  <si>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</si>
  <si>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</si>
  <si>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</si>
  <si>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</si>
  <si>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</si>
  <si>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</si>
  <si>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</si>
  <si>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</si>
  <si>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</si>
  <si>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</si>
  <si>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</si>
  <si>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</si>
  <si>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</si>
  <si>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</si>
  <si>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</si>
  <si>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</si>
  <si>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</si>
  <si>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</si>
  <si>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</si>
  <si>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</si>
  <si>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</si>
  <si>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</si>
  <si>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</si>
  <si>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</si>
  <si>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</si>
  <si>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</si>
  <si>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</si>
  <si>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</si>
  <si>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</si>
  <si>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</si>
  <si>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</si>
  <si>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</si>
  <si>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</si>
  <si>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</si>
  <si>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</si>
  <si>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</si>
  <si>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</si>
  <si>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</si>
  <si>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</si>
  <si>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</si>
  <si>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</si>
  <si>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</si>
  <si>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</si>
  <si>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</si>
  <si>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</si>
  <si>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</si>
  <si>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</si>
  <si>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</si>
  <si>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</si>
  <si>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</si>
  <si>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</si>
  <si>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</si>
  <si>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</si>
  <si>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</si>
  <si>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</si>
  <si>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</si>
  <si>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</si>
  <si>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</si>
  <si>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</si>
  <si>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</si>
  <si>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</si>
  <si>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</si>
  <si>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</si>
  <si>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</si>
  <si>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</si>
  <si>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</si>
  <si>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</si>
  <si>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</si>
  <si>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</si>
  <si>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</si>
  <si>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</si>
  <si>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</si>
  <si>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</si>
  <si>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</si>
  <si>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</si>
  <si>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</si>
  <si>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</si>
  <si>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</si>
  <si>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</si>
  <si>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</si>
  <si>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</si>
  <si>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</si>
  <si>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</si>
  <si>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</si>
  <si>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</si>
  <si>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</si>
  <si>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</si>
  <si>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</si>
  <si>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</si>
  <si>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</si>
  <si>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</si>
  <si>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</si>
  <si>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</si>
  <si>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</si>
  <si>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</si>
  <si>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</si>
  <si>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</si>
  <si>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</si>
  <si>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</si>
  <si>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</si>
  <si>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</si>
  <si>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</si>
  <si>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</si>
  <si>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</si>
  <si>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</si>
  <si>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</si>
  <si>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</si>
  <si>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</si>
  <si>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</si>
  <si>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</si>
  <si>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</si>
  <si>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</si>
  <si>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</si>
  <si>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</si>
  <si>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</si>
  <si>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</si>
  <si>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</si>
  <si>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</si>
  <si>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</si>
  <si>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</si>
  <si>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</si>
  <si>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</si>
  <si>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</si>
  <si>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</si>
  <si>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</si>
  <si>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</si>
  <si>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</si>
  <si>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</si>
  <si>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</si>
  <si>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</si>
  <si>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</si>
  <si>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</si>
  <si>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</si>
  <si>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</si>
  <si>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</si>
  <si>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</si>
  <si>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</si>
  <si>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</si>
  <si>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</si>
  <si>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</si>
  <si>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</si>
  <si>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</si>
  <si>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</si>
  <si>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</si>
  <si>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</si>
  <si>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</si>
  <si>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</si>
  <si>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</si>
  <si>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</si>
  <si>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</si>
  <si>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</si>
  <si>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</si>
  <si>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</si>
  <si>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</si>
  <si>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</si>
  <si>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</si>
  <si>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</si>
  <si>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</si>
  <si>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</si>
  <si>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</si>
  <si>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</si>
  <si>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</si>
  <si>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</si>
  <si>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</si>
  <si>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</si>
  <si>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</si>
  <si>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</si>
  <si>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</si>
  <si>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</si>
  <si>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</si>
  <si>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</si>
  <si>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</si>
  <si>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</si>
  <si>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</si>
  <si>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</si>
  <si>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</si>
  <si>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</si>
  <si>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</si>
  <si>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</si>
  <si>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</si>
  <si>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</si>
  <si>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</si>
  <si>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</si>
  <si>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</si>
  <si>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</si>
  <si>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</si>
  <si>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</si>
  <si>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</si>
  <si>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</si>
  <si>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</si>
  <si>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</si>
  <si>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</si>
  <si>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</si>
  <si>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</si>
  <si>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</si>
  <si>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</si>
  <si>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</si>
  <si>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</si>
  <si>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</si>
  <si>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</si>
  <si>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</si>
  <si>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</si>
  <si>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</si>
  <si>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</si>
  <si>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</si>
  <si>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</si>
  <si>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</si>
  <si>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</si>
  <si>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</si>
  <si>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</si>
  <si>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</si>
  <si>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</si>
  <si>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</si>
  <si>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</si>
  <si>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</si>
  <si>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</si>
  <si>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</si>
  <si>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</si>
  <si>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</si>
  <si>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</si>
  <si>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</si>
  <si>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</si>
  <si>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</si>
  <si>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</si>
  <si>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</si>
  <si>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</si>
  <si>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</si>
  <si>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</si>
  <si>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</si>
  <si>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</si>
  <si>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</si>
  <si>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</si>
  <si>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</si>
  <si>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</si>
  <si>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</si>
  <si>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</si>
  <si>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</si>
  <si>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</si>
  <si>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</si>
  <si>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</si>
  <si>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</si>
  <si>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</si>
  <si>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</si>
  <si>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</si>
  <si>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</si>
  <si>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</si>
  <si>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</si>
  <si>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</si>
  <si>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</si>
  <si>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</si>
  <si>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</si>
  <si>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</si>
  <si>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</si>
  <si>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</si>
  <si>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</si>
  <si>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</si>
  <si>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</si>
  <si>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</si>
  <si>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</si>
  <si>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</si>
  <si>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</si>
  <si>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</si>
  <si>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</si>
  <si>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</si>
  <si>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</si>
  <si>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</si>
  <si>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</si>
  <si>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</si>
  <si>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</si>
  <si>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</si>
  <si>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</si>
  <si>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</si>
  <si>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</si>
  <si>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</si>
  <si>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</si>
  <si>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</si>
  <si>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</si>
  <si>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</si>
  <si>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</si>
  <si>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</si>
  <si>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</si>
  <si>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</si>
  <si>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</si>
  <si>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</si>
  <si>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</si>
  <si>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</si>
  <si>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</si>
  <si>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</si>
  <si>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</si>
  <si>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</si>
  <si>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</si>
  <si>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</si>
  <si>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</si>
  <si>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</si>
  <si>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</si>
  <si>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</si>
  <si>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</si>
  <si>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</si>
  <si>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</si>
  <si>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</si>
  <si>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</si>
  <si>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</si>
  <si>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</si>
  <si>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</si>
  <si>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</si>
  <si>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</si>
  <si>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</si>
  <si>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</si>
  <si>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</si>
  <si>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</si>
  <si>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</si>
  <si>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</si>
  <si>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</si>
  <si>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</si>
  <si>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</si>
  <si>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</si>
  <si>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</si>
  <si>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</si>
  <si>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</si>
  <si>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</si>
  <si>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</si>
  <si>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</si>
  <si>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</si>
  <si>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</si>
  <si>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</si>
  <si>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</si>
  <si>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</si>
  <si>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</si>
  <si>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</si>
  <si>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</si>
  <si>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</si>
  <si>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</si>
  <si>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</si>
  <si>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</si>
  <si>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</si>
  <si>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</si>
  <si>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</si>
  <si>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</si>
  <si>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</si>
  <si>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</si>
  <si>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</si>
  <si>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</si>
  <si>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</si>
  <si>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</si>
  <si>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</si>
  <si>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</si>
  <si>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</si>
  <si>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</si>
  <si>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</si>
  <si>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</si>
  <si>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</si>
  <si>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</si>
  <si>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</si>
  <si>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</si>
  <si>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</si>
  <si>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</si>
  <si>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</si>
  <si>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</si>
  <si>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</si>
  <si>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</si>
  <si>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</si>
  <si>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</si>
  <si>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</si>
  <si>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</si>
  <si>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</si>
  <si>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</si>
  <si>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</si>
  <si>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</si>
  <si>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</si>
  <si>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</si>
  <si>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</si>
  <si>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</si>
  <si>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</si>
  <si>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</si>
  <si>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</si>
  <si>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</si>
  <si>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</si>
  <si>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</si>
  <si>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</si>
  <si>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</si>
  <si>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</si>
  <si>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</si>
  <si>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</si>
  <si>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</si>
  <si>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</si>
  <si>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</si>
  <si>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</si>
  <si>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</si>
  <si>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</si>
  <si>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</si>
  <si>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</si>
  <si>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</si>
  <si>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</si>
  <si>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</si>
  <si>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</si>
  <si>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</si>
  <si>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</si>
  <si>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</si>
  <si>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</si>
  <si>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</si>
  <si>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</si>
  <si>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</si>
  <si>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</si>
  <si>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</si>
  <si>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</si>
  <si>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</si>
  <si>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</si>
  <si>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</si>
  <si>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</si>
  <si>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</si>
  <si>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</si>
  <si>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</si>
  <si>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</si>
  <si>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</si>
  <si>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</si>
  <si>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</si>
  <si>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</si>
  <si>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</si>
  <si>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</si>
  <si>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</si>
  <si>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</si>
  <si>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</si>
  <si>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</si>
  <si>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</si>
  <si>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</si>
  <si>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</si>
  <si>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</si>
  <si>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</si>
  <si>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</si>
  <si>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</si>
  <si>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</si>
  <si>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</si>
  <si>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</si>
  <si>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</si>
  <si>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</si>
  <si>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</si>
  <si>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</si>
  <si>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</si>
  <si>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</si>
  <si>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</si>
  <si>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</si>
  <si>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</si>
  <si>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</si>
  <si>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</si>
  <si>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</si>
  <si>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</si>
  <si>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</si>
  <si>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</si>
  <si>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</si>
  <si>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</si>
  <si>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</si>
  <si>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</si>
  <si>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</si>
  <si>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</si>
  <si>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</si>
  <si>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</si>
  <si>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</si>
  <si>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</si>
  <si>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</si>
  <si>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</si>
  <si>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</si>
  <si>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</si>
  <si>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</si>
  <si>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</si>
  <si>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</si>
  <si>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</si>
  <si>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</si>
  <si>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</si>
  <si>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</si>
  <si>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</si>
  <si>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</si>
  <si>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</si>
  <si>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</si>
  <si>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</si>
  <si>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</si>
  <si>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</si>
  <si>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</si>
  <si>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</si>
  <si>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</si>
  <si>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</si>
  <si>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</si>
  <si>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</si>
  <si>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</si>
  <si>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</si>
  <si>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</si>
  <si>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</si>
  <si>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</si>
  <si>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</si>
  <si>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</si>
  <si>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</si>
  <si>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</si>
  <si>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</si>
  <si>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</si>
  <si>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</si>
  <si>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</si>
  <si>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</si>
  <si>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</si>
  <si>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</si>
  <si>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</si>
  <si>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</si>
  <si>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</si>
  <si>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</si>
  <si>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</si>
  <si>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</si>
  <si>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</si>
  <si>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</si>
  <si>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</si>
  <si>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</si>
  <si>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</si>
  <si>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</si>
  <si>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</si>
  <si>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</si>
  <si>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</si>
  <si>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</si>
  <si>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</si>
  <si>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</si>
  <si>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</si>
  <si>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</si>
  <si>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</si>
  <si>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</si>
  <si>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</si>
  <si>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</si>
  <si>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</si>
  <si>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</si>
  <si>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</si>
  <si>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</si>
  <si>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</si>
  <si>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</si>
  <si>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</si>
  <si>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</si>
  <si>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</si>
  <si>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</si>
  <si>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</si>
  <si>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</si>
  <si>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</si>
  <si>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</si>
  <si>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</si>
  <si>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</si>
  <si>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</si>
  <si>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</si>
  <si>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</si>
  <si>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</si>
  <si>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</si>
  <si>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</si>
  <si>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</si>
  <si>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</si>
  <si>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</si>
  <si>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</si>
  <si>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</si>
  <si>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</si>
  <si>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</si>
  <si>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</si>
  <si>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</si>
  <si>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</si>
  <si>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</si>
  <si>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</si>
  <si>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</si>
  <si>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</si>
  <si>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</si>
  <si>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</si>
  <si>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</si>
  <si>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</si>
  <si>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</si>
  <si>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</si>
  <si>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</si>
  <si>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</si>
  <si>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</si>
  <si>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</si>
  <si>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</si>
  <si>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</si>
  <si>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</si>
  <si>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</si>
  <si>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</si>
  <si>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</si>
  <si>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</si>
  <si>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</si>
  <si>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</si>
  <si>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</si>
  <si>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</si>
  <si>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</si>
  <si>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</si>
  <si>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</si>
  <si>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</si>
  <si>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</si>
  <si>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</si>
  <si>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</si>
  <si>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</si>
  <si>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</si>
  <si>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</si>
  <si>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</si>
  <si>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</si>
  <si>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</si>
  <si>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</si>
  <si>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</si>
  <si>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</si>
  <si>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</si>
  <si>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</si>
  <si>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</si>
  <si>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</si>
  <si>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</si>
  <si>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</si>
  <si>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</si>
  <si>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</si>
  <si>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</si>
  <si>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</si>
  <si>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</si>
  <si>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</si>
  <si>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</si>
  <si>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</si>
  <si>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</si>
  <si>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</si>
  <si>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</si>
  <si>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</si>
  <si>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</si>
  <si>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</si>
  <si>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</si>
  <si>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</si>
  <si>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</si>
  <si>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</si>
  <si>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</si>
  <si>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</si>
  <si>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</si>
  <si>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</si>
  <si>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</si>
  <si>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</si>
  <si>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</si>
  <si>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</si>
  <si>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</si>
  <si>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</si>
  <si>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</si>
  <si>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</si>
  <si>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</si>
  <si>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</si>
  <si>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</si>
  <si>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</si>
  <si>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</si>
  <si>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</si>
  <si>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</si>
  <si>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</si>
  <si>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</si>
  <si>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</si>
  <si>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</si>
  <si>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</si>
  <si>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</si>
  <si>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</si>
  <si>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</si>
  <si>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</si>
  <si>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</si>
  <si>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</si>
  <si>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</si>
  <si>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</si>
  <si>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</si>
  <si>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</si>
  <si>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</si>
  <si>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</si>
  <si>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</si>
  <si>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</si>
  <si>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</si>
  <si>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</si>
  <si>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</si>
  <si>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</si>
  <si>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</si>
  <si>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</si>
  <si>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</si>
  <si>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</si>
  <si>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</si>
  <si>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</si>
  <si>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</si>
  <si>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</si>
  <si>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</si>
  <si>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</si>
  <si>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</si>
  <si>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</si>
  <si>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</si>
  <si>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</si>
  <si>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</si>
  <si>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</si>
  <si>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</si>
  <si>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</si>
  <si>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</si>
  <si>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</si>
  <si>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</si>
  <si>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</si>
  <si>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</si>
  <si>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</si>
  <si>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</si>
  <si>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</si>
  <si>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</si>
  <si>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</si>
  <si>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</si>
  <si>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</si>
  <si>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</si>
  <si>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</si>
  <si>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</si>
  <si>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</si>
  <si>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</si>
  <si>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</si>
  <si>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</si>
  <si>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</si>
  <si>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</si>
  <si>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</si>
  <si>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</si>
  <si>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</si>
  <si>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</si>
  <si>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</si>
  <si>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</si>
  <si>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</si>
  <si>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</si>
  <si>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</si>
  <si>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</si>
  <si>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</si>
  <si>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</si>
  <si>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</si>
  <si>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</si>
  <si>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</si>
  <si>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</si>
  <si>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</si>
  <si>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</si>
  <si>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</si>
  <si>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</si>
  <si>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</si>
  <si>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</si>
  <si>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</si>
  <si>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</si>
  <si>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</si>
  <si>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</si>
  <si>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</si>
  <si>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</si>
  <si>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</si>
  <si>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</si>
  <si>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</si>
  <si>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</si>
  <si>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</si>
  <si>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</si>
  <si>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</si>
  <si>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</si>
  <si>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</si>
  <si>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</si>
  <si>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</si>
  <si>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</si>
  <si>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</si>
  <si>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</si>
  <si>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</si>
  <si>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</si>
  <si>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</si>
  <si>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</si>
  <si>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</si>
  <si>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</si>
  <si>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</si>
  <si>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</si>
  <si>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</si>
  <si>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</si>
  <si>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</si>
  <si>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</si>
  <si>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</si>
  <si>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</si>
  <si>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</si>
  <si>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</si>
  <si>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</si>
  <si>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</si>
  <si>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</si>
  <si>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</si>
  <si>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</si>
  <si>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</si>
  <si>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</si>
  <si>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</si>
  <si>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</si>
  <si>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</si>
  <si>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</si>
  <si>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</si>
  <si>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</si>
  <si>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</si>
  <si>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</si>
  <si>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</si>
  <si>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</si>
  <si>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</si>
  <si>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</si>
  <si>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</si>
  <si>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</si>
  <si>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</si>
  <si>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</si>
  <si>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</si>
  <si>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</si>
  <si>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</si>
  <si>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</si>
  <si>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</si>
  <si>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</si>
  <si>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</si>
  <si>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</si>
  <si>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</si>
  <si>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</si>
  <si>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</si>
  <si>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</si>
  <si>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</si>
  <si>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</si>
  <si>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</si>
  <si>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</si>
  <si>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</si>
  <si>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</si>
  <si>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</si>
  <si>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</si>
  <si>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</si>
  <si>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</si>
  <si>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</si>
  <si>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</si>
  <si>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</si>
  <si>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</si>
  <si>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</si>
  <si>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</si>
  <si>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</si>
  <si>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</si>
  <si>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</si>
  <si>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</si>
  <si>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</si>
  <si>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</si>
  <si>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</si>
  <si>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</si>
  <si>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</si>
  <si>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</si>
  <si>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</si>
  <si>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</si>
  <si>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</si>
  <si>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</si>
  <si>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</si>
  <si>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</si>
  <si>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</si>
  <si>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</si>
  <si>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</si>
  <si>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</si>
  <si>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</si>
  <si>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</si>
  <si>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</si>
  <si>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</si>
  <si>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</si>
  <si>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</si>
  <si>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</si>
  <si>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</si>
  <si>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</si>
  <si>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</si>
  <si>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</si>
  <si>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</si>
  <si>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</si>
  <si>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</si>
  <si>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</si>
  <si>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</si>
  <si>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</si>
  <si>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</si>
  <si>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</si>
  <si>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</si>
  <si>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</si>
  <si>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</si>
  <si>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</si>
  <si>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</si>
  <si>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</si>
  <si>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</si>
  <si>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</si>
  <si>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</si>
  <si>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</si>
  <si>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</si>
  <si>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</si>
  <si>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</si>
  <si>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</si>
  <si>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</si>
  <si>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</si>
  <si>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</si>
  <si>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</si>
  <si>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</si>
  <si>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</si>
  <si>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</si>
  <si>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</si>
  <si>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</si>
  <si>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</si>
  <si>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</si>
  <si>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</si>
  <si>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</si>
  <si>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</si>
  <si>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</si>
  <si>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</si>
  <si>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</si>
  <si>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</si>
  <si>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</si>
  <si>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</si>
  <si>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</si>
  <si>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</si>
  <si>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</si>
  <si>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</si>
  <si>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</si>
  <si>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</si>
  <si>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</si>
  <si>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</si>
  <si>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</si>
  <si>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</si>
  <si>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</si>
  <si>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</si>
  <si>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</si>
  <si>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</si>
  <si>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</si>
  <si>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</si>
  <si>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</si>
  <si>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</si>
  <si>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</si>
  <si>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</si>
  <si>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</si>
  <si>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</si>
  <si>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</si>
  <si>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</si>
  <si>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</si>
  <si>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</si>
  <si>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</si>
  <si>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</si>
  <si>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</si>
  <si>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</si>
  <si>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</si>
  <si>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</si>
  <si>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</si>
  <si>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</si>
  <si>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</si>
  <si>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</si>
  <si>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</si>
  <si>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</si>
  <si>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</si>
  <si>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</si>
  <si>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</si>
  <si>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</si>
  <si>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</si>
  <si>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</si>
  <si>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</si>
  <si>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</si>
  <si>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</si>
  <si>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</si>
  <si>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</si>
  <si>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</si>
  <si>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</si>
  <si>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</si>
  <si>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</si>
  <si>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</si>
  <si>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</si>
  <si>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</si>
  <si>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</si>
  <si>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</si>
  <si>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</si>
  <si>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</si>
  <si>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</si>
  <si>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</si>
  <si>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</si>
  <si>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</si>
  <si>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</si>
  <si>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</si>
  <si>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</si>
  <si>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</si>
  <si>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</si>
  <si>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</si>
  <si>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</si>
  <si>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</si>
  <si>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</si>
  <si>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</si>
  <si>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</si>
  <si>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</si>
  <si>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</si>
  <si>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</si>
  <si>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</si>
  <si>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</si>
  <si>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</si>
  <si>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</si>
  <si>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</si>
  <si>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</si>
  <si>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</si>
  <si>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</si>
  <si>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</si>
  <si>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</si>
  <si>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</si>
  <si>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</si>
  <si>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</si>
  <si>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</si>
  <si>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</si>
  <si>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</si>
  <si>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</si>
  <si>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</si>
  <si>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</si>
  <si>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</si>
  <si>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</si>
  <si>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</si>
  <si>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</si>
  <si>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</si>
  <si>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</si>
  <si>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</si>
  <si>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</si>
  <si>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</si>
  <si>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</si>
  <si>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</si>
  <si>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</si>
  <si>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</si>
  <si>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</si>
  <si>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</si>
  <si>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</si>
  <si>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</si>
  <si>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</si>
  <si>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</si>
  <si>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</si>
  <si>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</si>
  <si>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</si>
  <si>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</si>
  <si>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</si>
  <si>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</si>
  <si>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</si>
  <si>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</si>
  <si>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</si>
  <si>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</si>
  <si>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</si>
  <si>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</si>
  <si>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</si>
  <si>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</si>
  <si>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</si>
  <si>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</si>
  <si>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</si>
  <si>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</si>
  <si>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</si>
  <si>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</si>
  <si>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</si>
  <si>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</si>
  <si>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</si>
  <si>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</si>
  <si>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</si>
  <si>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</si>
  <si>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</si>
  <si>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</si>
  <si>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</si>
  <si>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</si>
  <si>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</si>
  <si>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</si>
  <si>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</si>
  <si>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</si>
  <si>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</si>
  <si>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</si>
  <si>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</si>
  <si>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</si>
  <si>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</si>
  <si>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</si>
  <si>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</si>
  <si>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</si>
  <si>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</si>
  <si>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</si>
  <si>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</si>
  <si>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</si>
  <si>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</si>
  <si>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</si>
  <si>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</si>
  <si>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</si>
  <si>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</si>
  <si>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</si>
  <si>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</si>
  <si>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</si>
  <si>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</si>
  <si>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</si>
  <si>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</si>
  <si>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</si>
  <si>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</si>
  <si>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</si>
  <si>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</si>
  <si>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</si>
  <si>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</si>
  <si>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</si>
  <si>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</si>
  <si>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</si>
  <si>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</si>
  <si>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</si>
  <si>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</si>
  <si>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</si>
  <si>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</si>
  <si>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</si>
  <si>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</si>
  <si>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</si>
  <si>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</si>
  <si>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</si>
  <si>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</si>
  <si>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</si>
  <si>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</si>
  <si>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</si>
  <si>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</si>
  <si>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</si>
  <si>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</si>
  <si>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</si>
  <si>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</si>
  <si>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</si>
  <si>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</si>
  <si>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</si>
  <si>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</si>
  <si>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</si>
  <si>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</si>
  <si>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</si>
  <si>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</si>
  <si>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</si>
  <si>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</si>
  <si>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</si>
  <si>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</si>
  <si>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</si>
  <si>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</si>
  <si>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</si>
  <si>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</si>
  <si>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</si>
  <si>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</si>
  <si>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</si>
  <si>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</si>
  <si>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</si>
  <si>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</si>
  <si>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</si>
  <si>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</si>
  <si>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</si>
  <si>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</si>
  <si>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</si>
  <si>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</si>
  <si>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</si>
  <si>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</si>
  <si>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</si>
  <si>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</si>
  <si>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</si>
  <si>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</si>
  <si>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</si>
  <si>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</si>
  <si>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</si>
  <si>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</si>
  <si>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</si>
  <si>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</si>
  <si>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</si>
  <si>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</si>
  <si>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</si>
  <si>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</si>
  <si>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</si>
  <si>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</si>
  <si>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</si>
  <si>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</si>
  <si>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</si>
  <si>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</si>
  <si>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</si>
  <si>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</si>
  <si>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</si>
  <si>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</si>
  <si>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</si>
  <si>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</si>
  <si>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</si>
  <si>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</si>
  <si>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</si>
  <si>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</si>
  <si>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</si>
  <si>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</si>
  <si>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</si>
  <si>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</si>
  <si>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</si>
  <si>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</si>
  <si>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</si>
  <si>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</si>
  <si>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</si>
  <si>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</si>
  <si>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</si>
  <si>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</si>
  <si>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</si>
  <si>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</si>
  <si>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</si>
  <si>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</si>
  <si>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</si>
  <si>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</si>
  <si>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</si>
  <si>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</si>
  <si>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</si>
  <si>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</si>
  <si>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</si>
  <si>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</si>
  <si>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</si>
  <si>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</si>
  <si>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</si>
  <si>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</si>
  <si>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</si>
  <si>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</si>
  <si>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</si>
  <si>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</si>
  <si>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</si>
  <si>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</si>
  <si>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</si>
  <si>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</si>
  <si>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</si>
  <si>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</si>
  <si>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</si>
  <si>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</si>
  <si>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</si>
  <si>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</si>
  <si>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</si>
  <si>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</si>
  <si>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</si>
  <si>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</si>
  <si>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</si>
  <si>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</si>
  <si>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</si>
  <si>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</si>
  <si>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</si>
  <si>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</si>
  <si>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</si>
  <si>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</si>
  <si>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</si>
  <si>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</si>
  <si>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</si>
  <si>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</si>
  <si>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</si>
  <si>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</si>
  <si>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</si>
  <si>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</si>
  <si>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</si>
  <si>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</si>
  <si>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</si>
  <si>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</si>
  <si>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</si>
  <si>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</si>
  <si>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</si>
  <si>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</si>
  <si>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</si>
  <si>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</si>
  <si>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</si>
  <si>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</si>
  <si>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</si>
  <si>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</si>
  <si>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</si>
  <si>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</si>
  <si>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</si>
  <si>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</si>
  <si>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</si>
  <si>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</si>
  <si>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</si>
  <si>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</si>
  <si>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</si>
  <si>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</si>
  <si>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</si>
  <si>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</si>
  <si>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</si>
  <si>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</si>
  <si>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</si>
  <si>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</si>
  <si>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</si>
  <si>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</si>
  <si>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</si>
  <si>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</si>
  <si>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</si>
  <si>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</si>
  <si>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</si>
  <si>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</si>
  <si>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</si>
  <si>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</si>
  <si>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</si>
  <si>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</si>
  <si>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</si>
  <si>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</si>
  <si>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</si>
  <si>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</si>
  <si>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</si>
  <si>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</si>
  <si>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</si>
  <si>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</si>
  <si>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</si>
  <si>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</si>
  <si>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</si>
  <si>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</si>
  <si>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</si>
  <si>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</si>
  <si>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</si>
  <si>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</si>
  <si>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</si>
  <si>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</si>
  <si>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</si>
  <si>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</si>
  <si>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</si>
  <si>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</si>
  <si>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</si>
  <si>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</si>
  <si>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</si>
  <si>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</si>
  <si>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</si>
  <si>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</si>
  <si>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</si>
  <si>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</si>
  <si>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</si>
  <si>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</si>
  <si>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</si>
  <si>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</si>
  <si>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</si>
  <si>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</si>
  <si>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</si>
  <si>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</si>
  <si>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</si>
  <si>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</si>
  <si>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</si>
  <si>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</si>
  <si>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</si>
  <si>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</si>
  <si>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</si>
  <si>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</si>
  <si>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</si>
  <si>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</si>
  <si>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</si>
  <si>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</si>
  <si>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</si>
  <si>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</si>
  <si>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</si>
  <si>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</si>
  <si>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</si>
  <si>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</si>
  <si>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</si>
  <si>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</si>
  <si>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</si>
  <si>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</si>
  <si>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</si>
  <si>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</si>
  <si>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</si>
  <si>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</si>
  <si>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</si>
  <si>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</si>
  <si>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</si>
  <si>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</si>
  <si>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</si>
  <si>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</si>
  <si>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</si>
  <si>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</si>
  <si>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</si>
  <si>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</si>
  <si>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</si>
  <si>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</si>
  <si>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</si>
  <si>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</si>
  <si>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</si>
  <si>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</si>
  <si>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</si>
  <si>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</si>
  <si>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</si>
  <si>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</si>
  <si>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</si>
  <si>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</si>
  <si>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</si>
  <si>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</si>
  <si>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</si>
  <si>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</si>
  <si>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</si>
  <si>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</si>
  <si>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</si>
  <si>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</si>
  <si>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</si>
  <si>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</si>
  <si>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</si>
  <si>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</si>
  <si>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</si>
  <si>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</si>
  <si>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</si>
  <si>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</si>
  <si>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</si>
  <si>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</si>
  <si>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</si>
  <si>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</si>
  <si>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</si>
  <si>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</si>
  <si>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</si>
  <si>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</si>
  <si>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</si>
  <si>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</si>
  <si>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</si>
  <si>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</si>
  <si>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</si>
  <si>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</si>
  <si>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</si>
  <si>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</si>
  <si>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</si>
  <si>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</si>
  <si>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</si>
  <si>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</si>
  <si>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</si>
  <si>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</si>
  <si>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</si>
  <si>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</si>
  <si>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</si>
  <si>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</si>
  <si>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</si>
  <si>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</si>
  <si>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</si>
  <si>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</si>
  <si>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</si>
  <si>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</si>
  <si>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</si>
  <si>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</si>
  <si>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</si>
  <si>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</si>
  <si>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</si>
  <si>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</si>
  <si>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</si>
  <si>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</si>
  <si>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</si>
  <si>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</si>
  <si>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</si>
  <si>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</si>
  <si>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</si>
  <si>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</si>
  <si>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</si>
  <si>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</si>
  <si>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</si>
  <si>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</si>
  <si>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</si>
  <si>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</si>
  <si>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</si>
  <si>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</si>
  <si>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</si>
  <si>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</si>
  <si>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</si>
  <si>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</si>
  <si>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</si>
  <si>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</si>
  <si>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</si>
  <si>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</si>
  <si>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</si>
  <si>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</si>
  <si>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</si>
  <si>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</si>
  <si>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</si>
  <si>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</si>
  <si>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</si>
  <si>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</si>
  <si>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</si>
  <si>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</si>
  <si>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</si>
  <si>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</si>
  <si>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</si>
  <si>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</si>
  <si>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</si>
  <si>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</si>
  <si>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</si>
  <si>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</si>
  <si>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</si>
  <si>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</si>
  <si>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</si>
  <si>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</si>
  <si>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</si>
  <si>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</si>
  <si>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</si>
  <si>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</si>
  <si>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</si>
  <si>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</si>
  <si>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</si>
  <si>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</si>
  <si>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</si>
  <si>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</si>
  <si>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</si>
  <si>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</si>
  <si>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</si>
  <si>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</si>
  <si>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</si>
  <si>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</si>
  <si>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</si>
  <si>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</si>
  <si>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</si>
  <si>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</si>
  <si>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</si>
  <si>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</si>
  <si>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</si>
  <si>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</si>
  <si>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</si>
  <si>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</si>
  <si>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</si>
  <si>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</si>
  <si>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</si>
  <si>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</si>
  <si>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</si>
  <si>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</si>
  <si>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</si>
  <si>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</si>
  <si>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</si>
  <si>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</si>
  <si>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</si>
  <si>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</si>
  <si>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</si>
  <si>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</si>
  <si>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</si>
  <si>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</si>
  <si>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</si>
  <si>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</si>
  <si>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</si>
  <si>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</si>
  <si>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</si>
  <si>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</si>
  <si>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</si>
  <si>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</si>
  <si>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</si>
  <si>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</si>
  <si>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</si>
  <si>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</si>
  <si>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</si>
  <si>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</si>
  <si>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</si>
  <si>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</si>
  <si>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</si>
  <si>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</si>
  <si>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</si>
  <si>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</si>
  <si>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</si>
  <si>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</si>
  <si>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</si>
  <si>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</si>
  <si>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</si>
  <si>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</si>
  <si>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</si>
  <si>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</si>
  <si>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</si>
  <si>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</si>
  <si>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</si>
  <si>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</si>
  <si>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</si>
  <si>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</si>
  <si>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</si>
  <si>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</si>
  <si>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</si>
  <si>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</si>
  <si>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</si>
  <si>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</si>
  <si>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</si>
  <si>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</si>
  <si>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</si>
  <si>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</si>
  <si>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</si>
  <si>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</si>
  <si>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</si>
  <si>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</si>
  <si>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</si>
  <si>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</si>
  <si>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</si>
  <si>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</si>
  <si>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</si>
  <si>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</si>
  <si>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</si>
  <si>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</si>
  <si>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</si>
  <si>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</si>
  <si>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</si>
  <si>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</si>
  <si>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</si>
  <si>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</si>
  <si>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</si>
  <si>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</si>
  <si>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</si>
  <si>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</si>
  <si>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</si>
  <si>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</si>
  <si>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</si>
  <si>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</si>
  <si>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</si>
  <si>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</si>
  <si>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</si>
  <si>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</si>
  <si>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</si>
  <si>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</si>
  <si>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</si>
  <si>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</si>
  <si>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</si>
  <si>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</si>
  <si>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</si>
  <si>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</si>
  <si>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</si>
  <si>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</si>
  <si>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</si>
  <si>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</si>
  <si>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</si>
  <si>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</si>
  <si>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</si>
  <si>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</si>
  <si>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</si>
  <si>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</si>
  <si>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</si>
  <si>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</si>
  <si>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</si>
  <si>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</si>
  <si>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</si>
  <si>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</si>
  <si>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</si>
  <si>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</si>
  <si>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</si>
  <si>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</si>
  <si>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</si>
  <si>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</si>
  <si>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</si>
  <si>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</si>
  <si>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</si>
  <si>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</si>
  <si>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</si>
  <si>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</si>
  <si>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</si>
  <si>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</si>
  <si>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</si>
  <si>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</si>
  <si>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</si>
  <si>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</si>
  <si>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</si>
  <si>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</si>
  <si>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</si>
  <si>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</si>
  <si>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</si>
  <si>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</si>
  <si>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</si>
  <si>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</si>
  <si>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</si>
  <si>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</si>
  <si>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</si>
  <si>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</si>
  <si>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</si>
  <si>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</si>
  <si>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</si>
  <si>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</si>
  <si>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</si>
  <si>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</si>
  <si>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</si>
  <si>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</si>
  <si>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</si>
  <si>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</si>
  <si>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</si>
  <si>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</si>
  <si>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</si>
  <si>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</si>
  <si>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</si>
  <si>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</si>
  <si>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</si>
  <si>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</si>
  <si>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</si>
  <si>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</si>
  <si>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</si>
  <si>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</si>
  <si>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</si>
  <si>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</si>
  <si>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</si>
  <si>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</si>
  <si>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</si>
  <si>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</si>
  <si>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</si>
  <si>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</si>
  <si>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</si>
  <si>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</si>
  <si>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</si>
  <si>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</si>
  <si>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</si>
  <si>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</si>
  <si>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</si>
  <si>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</si>
  <si>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</si>
  <si>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</si>
  <si>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</si>
  <si>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</si>
  <si>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</si>
  <si>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</si>
  <si>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</si>
  <si>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</si>
  <si>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</si>
  <si>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</si>
  <si>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</si>
  <si>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</si>
  <si>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</si>
  <si>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</si>
  <si>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</si>
  <si>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</si>
  <si>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</si>
  <si>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</si>
  <si>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</si>
  <si>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</si>
  <si>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</si>
  <si>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</si>
  <si>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</si>
  <si>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</si>
  <si>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</si>
  <si>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</si>
  <si>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</si>
  <si>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</si>
  <si>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</si>
  <si>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</si>
  <si>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</si>
  <si>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</si>
  <si>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</si>
  <si>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</si>
  <si>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</si>
  <si>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</si>
  <si>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</si>
  <si>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</si>
  <si>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</si>
  <si>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</si>
  <si>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</si>
  <si>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</si>
  <si>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</si>
  <si>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</si>
  <si>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</si>
  <si>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</si>
  <si>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</si>
  <si>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</si>
  <si>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</si>
  <si>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</si>
  <si>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</si>
  <si>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</si>
  <si>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</si>
  <si>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</si>
  <si>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</si>
  <si>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</si>
  <si>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</si>
  <si>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</si>
  <si>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</si>
  <si>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</si>
  <si>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</si>
  <si>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</si>
  <si>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</si>
  <si>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</si>
  <si>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</si>
  <si>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</si>
  <si>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</si>
  <si>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</si>
  <si>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</si>
  <si>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</si>
  <si>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</si>
  <si>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</si>
  <si>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</si>
  <si>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</si>
  <si>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</si>
  <si>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</si>
  <si>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</si>
  <si>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</si>
  <si>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</si>
  <si>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</si>
  <si>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</si>
  <si>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</si>
  <si>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</si>
  <si>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</si>
  <si>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</si>
  <si>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</si>
  <si>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</si>
  <si>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</si>
  <si>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</si>
  <si>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</si>
  <si>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</si>
  <si>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</si>
  <si>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</si>
  <si>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</si>
  <si>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</si>
  <si>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</si>
  <si>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</si>
  <si>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</si>
  <si>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</si>
  <si>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</si>
  <si>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</si>
  <si>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</si>
  <si>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</si>
  <si>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</si>
  <si>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</si>
  <si>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</si>
  <si>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</si>
  <si>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</si>
  <si>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</si>
  <si>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</si>
  <si>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</si>
  <si>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</si>
  <si>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</si>
  <si>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</si>
  <si>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</si>
  <si>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</si>
  <si>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</si>
  <si>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</si>
  <si>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</si>
  <si>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</si>
  <si>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</si>
  <si>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</si>
  <si>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</si>
  <si>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</si>
  <si>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</si>
  <si>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</si>
  <si>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</si>
  <si>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</si>
  <si>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</si>
  <si>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</si>
  <si>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</si>
  <si>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</si>
  <si>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</si>
  <si>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</si>
  <si>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</si>
  <si>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</si>
  <si>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</si>
  <si>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</si>
  <si>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</si>
  <si>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</si>
  <si>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</si>
  <si>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</si>
  <si>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</si>
  <si>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</si>
  <si>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</si>
  <si>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</si>
  <si>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</si>
  <si>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</si>
  <si>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</si>
  <si>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</si>
  <si>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</si>
  <si>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</si>
  <si>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</si>
  <si>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</si>
  <si>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</si>
  <si>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</si>
  <si>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</si>
  <si>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</si>
  <si>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</si>
  <si>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</si>
  <si>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</si>
  <si>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</si>
  <si>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</si>
  <si>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</si>
  <si>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</si>
  <si>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</si>
  <si>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</si>
  <si>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</si>
  <si>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</si>
  <si>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</si>
  <si>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</si>
  <si>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</si>
  <si>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</si>
  <si>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</si>
  <si>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</si>
  <si>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</si>
  <si>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</si>
  <si>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</si>
  <si>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</si>
  <si>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</si>
  <si>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</si>
  <si>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</si>
  <si>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</si>
  <si>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</si>
  <si>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</si>
  <si>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</si>
  <si>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</si>
  <si>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</si>
  <si>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</si>
  <si>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</si>
  <si>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</si>
  <si>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</si>
  <si>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</si>
  <si>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</si>
  <si>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</si>
  <si>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</si>
  <si>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</si>
  <si>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</si>
  <si>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</si>
  <si>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</si>
  <si>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</si>
  <si>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</si>
  <si>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</si>
  <si>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</si>
  <si>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</si>
  <si>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</si>
  <si>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</si>
  <si>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</si>
  <si>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</si>
  <si>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</si>
  <si>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</si>
  <si>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</si>
  <si>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</si>
  <si>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</si>
  <si>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</si>
  <si>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</si>
  <si>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</si>
  <si>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</si>
  <si>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</si>
  <si>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</si>
  <si>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</si>
  <si>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</si>
  <si>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</si>
  <si>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</si>
  <si>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</si>
  <si>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</si>
  <si>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</si>
  <si>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</si>
  <si>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</si>
  <si>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</si>
  <si>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</si>
  <si>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</si>
  <si>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</si>
  <si>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</si>
  <si>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</si>
  <si>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</si>
  <si>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</si>
  <si>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</si>
  <si>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</si>
  <si>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</si>
  <si>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</si>
  <si>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</si>
  <si>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</si>
  <si>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</si>
  <si>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</si>
  <si>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</si>
  <si>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</si>
  <si>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</si>
  <si>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</si>
  <si>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</si>
  <si>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</si>
  <si>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</si>
  <si>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</si>
  <si>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</si>
  <si>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</si>
  <si>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</si>
  <si>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</si>
  <si>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</si>
  <si>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</si>
  <si>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</si>
  <si>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</si>
  <si>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</si>
  <si>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</si>
  <si>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</si>
  <si>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</si>
  <si>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</si>
  <si>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</si>
  <si>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</si>
  <si>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</si>
  <si>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</si>
  <si>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</si>
  <si>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</si>
  <si>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</si>
  <si>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</si>
  <si>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</si>
  <si>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</si>
  <si>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</si>
  <si>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</si>
  <si>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</si>
  <si>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</si>
  <si>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</si>
  <si>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</si>
  <si>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</si>
  <si>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</si>
  <si>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</si>
  <si>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</si>
  <si>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</si>
  <si>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</si>
  <si>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</si>
  <si>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</si>
  <si>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</si>
  <si>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</si>
  <si>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</si>
  <si>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</si>
  <si>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</si>
  <si>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</si>
  <si>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</si>
  <si>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</si>
  <si>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</si>
  <si>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</si>
  <si>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</si>
  <si>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</si>
  <si>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</si>
  <si>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</si>
  <si>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</si>
  <si>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</si>
  <si>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</si>
  <si>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</si>
  <si>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</si>
  <si>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</si>
  <si>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</si>
  <si>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</si>
  <si>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</si>
  <si>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</si>
  <si>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</si>
  <si>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</si>
  <si>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</si>
  <si>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</si>
  <si>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</si>
  <si>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</si>
  <si>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</si>
  <si>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</si>
  <si>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</si>
  <si>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</si>
  <si>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</si>
  <si>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</si>
  <si>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</si>
  <si>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</si>
  <si>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</si>
  <si>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</si>
  <si>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</si>
  <si>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</si>
  <si>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</si>
  <si>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</si>
  <si>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</si>
  <si>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</si>
  <si>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</si>
  <si>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</si>
  <si>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</si>
  <si>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</si>
  <si>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</si>
  <si>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</si>
  <si>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</si>
  <si>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</si>
  <si>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</si>
  <si>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</si>
  <si>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</si>
  <si>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</si>
  <si>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</si>
  <si>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</si>
  <si>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</si>
  <si>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</si>
  <si>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</si>
  <si>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</si>
  <si>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</si>
  <si>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</si>
  <si>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</si>
  <si>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</si>
  <si>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</si>
  <si>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</si>
  <si>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</si>
  <si>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</si>
  <si>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</si>
  <si>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</si>
  <si>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</si>
  <si>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</si>
  <si>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</si>
  <si>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</si>
  <si>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</si>
  <si>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</si>
  <si>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</si>
  <si>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</si>
  <si>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</si>
  <si>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</si>
  <si>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</si>
  <si>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</si>
  <si>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</si>
  <si>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</si>
  <si>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</si>
  <si>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</si>
  <si>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</si>
  <si>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</si>
  <si>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</si>
  <si>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</si>
  <si>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</si>
  <si>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</si>
  <si>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</si>
  <si>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</si>
  <si>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</si>
  <si>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</si>
  <si>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</si>
  <si>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</si>
  <si>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</si>
  <si>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</si>
  <si>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</si>
  <si>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</si>
  <si>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</si>
  <si>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</si>
  <si>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</si>
  <si>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</si>
  <si>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</si>
  <si>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</si>
  <si>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</si>
  <si>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</si>
  <si>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</si>
  <si>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</si>
  <si>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</si>
  <si>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</si>
  <si>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</si>
  <si>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</si>
  <si>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</si>
  <si>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</si>
  <si>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</si>
  <si>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</si>
  <si>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</si>
  <si>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</si>
  <si>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</si>
  <si>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</si>
  <si>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</si>
  <si>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</si>
  <si>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</si>
  <si>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</si>
  <si>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</si>
  <si>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</si>
  <si>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</si>
  <si>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</si>
  <si>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</si>
  <si>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</si>
  <si>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</si>
  <si>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</si>
  <si>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</si>
  <si>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</si>
  <si>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</si>
  <si>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</si>
  <si>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</si>
  <si>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</si>
  <si>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</si>
  <si>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</si>
  <si>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</si>
  <si>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</si>
  <si>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</si>
  <si>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</si>
  <si>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</si>
  <si>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</si>
  <si>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</si>
  <si>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</si>
  <si>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</si>
  <si>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</si>
  <si>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</si>
  <si>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</si>
  <si>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</si>
  <si>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</si>
  <si>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</si>
  <si>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</si>
  <si>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</si>
  <si>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</si>
  <si>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</si>
  <si>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</si>
  <si>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</si>
  <si>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</si>
  <si>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</si>
  <si>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</si>
  <si>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</si>
  <si>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</si>
  <si>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</si>
  <si>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</si>
  <si>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</si>
  <si>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</si>
  <si>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</si>
  <si>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</si>
  <si>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</si>
  <si>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</si>
  <si>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</si>
  <si>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</si>
  <si>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</si>
  <si>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</si>
  <si>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</si>
  <si>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</si>
  <si>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</si>
  <si>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</si>
  <si>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</si>
  <si>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</si>
  <si>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</si>
  <si>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</si>
  <si>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</si>
  <si>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</si>
  <si>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</si>
  <si>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</si>
  <si>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</si>
  <si>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</si>
  <si>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</si>
  <si>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</si>
  <si>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</si>
  <si>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</si>
  <si>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</si>
  <si>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</si>
  <si>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</si>
  <si>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</si>
  <si>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</si>
  <si>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</si>
  <si>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</si>
  <si>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</si>
  <si>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</si>
  <si>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</si>
  <si>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</si>
  <si>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</si>
  <si>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</si>
  <si>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</si>
  <si>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</si>
  <si>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</si>
  <si>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</si>
  <si>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</si>
  <si>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</si>
  <si>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</si>
  <si>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</si>
  <si>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</si>
  <si>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</si>
  <si>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</si>
  <si>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</si>
  <si>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</si>
  <si>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</si>
  <si>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</si>
  <si>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</si>
  <si>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</si>
  <si>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</si>
  <si>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</si>
  <si>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</si>
  <si>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</si>
  <si>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</si>
  <si>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</si>
  <si>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</si>
  <si>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</si>
  <si>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</si>
  <si>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</si>
  <si>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</si>
  <si>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</si>
  <si>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</si>
  <si>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</si>
  <si>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</si>
  <si>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</si>
  <si>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</si>
  <si>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</si>
  <si>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</si>
  <si>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</si>
  <si>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</si>
  <si>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</si>
  <si>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</si>
  <si>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</si>
  <si>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</si>
  <si>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</si>
  <si>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</si>
  <si>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</si>
  <si>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</si>
  <si>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</si>
  <si>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</si>
  <si>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</si>
  <si>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</si>
  <si>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</si>
  <si>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</si>
  <si>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</si>
  <si>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</si>
  <si>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</si>
  <si>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</si>
  <si>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</si>
  <si>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</si>
  <si>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</si>
  <si>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</si>
  <si>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</si>
  <si>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</si>
  <si>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</si>
  <si>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</si>
  <si>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</si>
  <si>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</si>
  <si>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</si>
  <si>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</si>
  <si>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</si>
  <si>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</si>
  <si>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</si>
  <si>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</si>
  <si>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</si>
  <si>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</si>
  <si>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</si>
  <si>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</si>
  <si>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</si>
  <si>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</si>
  <si>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</si>
  <si>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</si>
  <si>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</si>
  <si>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</si>
  <si>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</si>
  <si>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</si>
  <si>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</si>
  <si>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</si>
  <si>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</si>
  <si>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</si>
  <si>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</si>
  <si>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</si>
  <si>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</si>
  <si>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</si>
  <si>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</si>
  <si>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</si>
  <si>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</si>
  <si>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</si>
  <si>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</si>
  <si>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</si>
  <si>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</si>
  <si>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</si>
  <si>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</si>
  <si>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</si>
  <si>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</si>
  <si>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</si>
  <si>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</si>
  <si>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</si>
  <si>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</si>
  <si>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</si>
  <si>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</si>
  <si>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</si>
  <si>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</si>
  <si>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</si>
  <si>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</si>
  <si>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</si>
  <si>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</si>
  <si>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</si>
  <si>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</si>
  <si>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</si>
  <si>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</si>
  <si>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</si>
  <si>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</si>
  <si>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</si>
  <si>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</si>
  <si>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</si>
  <si>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</si>
  <si>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</si>
  <si>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</si>
  <si>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</si>
  <si>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</si>
  <si>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</si>
  <si>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</si>
  <si>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</si>
  <si>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</si>
  <si>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</si>
  <si>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</si>
  <si>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</si>
  <si>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</si>
  <si>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</si>
  <si>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</si>
  <si>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</si>
  <si>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</si>
  <si>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</si>
  <si>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</si>
  <si>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</si>
  <si>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</si>
  <si>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</si>
  <si>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</si>
  <si>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</si>
  <si>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</si>
  <si>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</si>
  <si>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</si>
  <si>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</si>
  <si>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</si>
  <si>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</si>
  <si>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</si>
  <si>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</si>
  <si>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</si>
  <si>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</si>
  <si>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</si>
  <si>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</si>
  <si>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</si>
  <si>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</si>
  <si>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</si>
  <si>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</si>
  <si>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</si>
  <si>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</si>
  <si>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</si>
  <si>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</si>
  <si>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</si>
  <si>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</si>
  <si>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</si>
  <si>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</si>
  <si>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</si>
  <si>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</si>
  <si>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</si>
  <si>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</si>
  <si>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</si>
  <si>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</si>
  <si>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</si>
  <si>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</si>
  <si>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</si>
  <si>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</si>
  <si>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</si>
  <si>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</si>
  <si>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</si>
  <si>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</si>
  <si>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</si>
  <si>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</si>
  <si>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</si>
  <si>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</si>
  <si>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</si>
  <si>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</si>
  <si>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</si>
  <si>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</si>
  <si>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</si>
  <si>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</si>
  <si>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</si>
  <si>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</si>
  <si>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</si>
  <si>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</si>
  <si>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</si>
  <si>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</si>
  <si>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</si>
  <si>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</si>
  <si>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</si>
  <si>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</si>
  <si>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</si>
  <si>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</si>
  <si>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</si>
  <si>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</si>
  <si>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</si>
  <si>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</si>
  <si>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</si>
  <si>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</si>
  <si>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</si>
  <si>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</si>
  <si>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</si>
  <si>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</si>
  <si>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</si>
  <si>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</si>
  <si>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</si>
  <si>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</si>
  <si>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</si>
  <si>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</si>
  <si>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</si>
  <si>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</si>
  <si>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</si>
  <si>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</si>
  <si>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</si>
  <si>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</si>
  <si>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</si>
  <si>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</si>
  <si>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</si>
  <si>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</si>
  <si>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</si>
  <si>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</si>
  <si>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</si>
  <si>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</si>
  <si>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</si>
  <si>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</si>
  <si>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</si>
  <si>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</si>
  <si>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</si>
  <si>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</si>
  <si>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</si>
  <si>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</si>
  <si>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</si>
  <si>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</si>
  <si>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</si>
  <si>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</si>
  <si>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</si>
  <si>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</si>
  <si>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</si>
  <si>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</si>
  <si>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</si>
  <si>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</si>
  <si>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</si>
  <si>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</si>
  <si>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</si>
  <si>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</si>
  <si>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</si>
  <si>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</si>
  <si>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</si>
  <si>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</si>
  <si>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</si>
  <si>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</si>
  <si>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</si>
  <si>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</si>
  <si>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</si>
  <si>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</si>
  <si>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</si>
  <si>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</si>
  <si>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</si>
  <si>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</si>
  <si>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</si>
  <si>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</si>
  <si>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</si>
  <si>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</si>
  <si>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</si>
  <si>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</si>
  <si>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</si>
  <si>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</si>
  <si>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</si>
  <si>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</si>
  <si>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</si>
  <si>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</si>
  <si>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</si>
  <si>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</si>
  <si>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</si>
  <si>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</si>
  <si>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</si>
  <si>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</si>
  <si>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</si>
  <si>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</si>
  <si>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</si>
  <si>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</si>
  <si>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</si>
  <si>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</si>
  <si>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</si>
  <si>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</si>
  <si>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</si>
  <si>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</si>
  <si>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</si>
  <si>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</si>
  <si>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</si>
  <si>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</si>
  <si>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</si>
  <si>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</si>
  <si>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</si>
  <si>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</si>
  <si>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</si>
  <si>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</si>
  <si>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</si>
  <si>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</si>
  <si>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</si>
  <si>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</si>
  <si>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</si>
  <si>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</si>
  <si>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</si>
  <si>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</si>
  <si>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</si>
  <si>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</si>
  <si>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</si>
  <si>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</si>
  <si>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</si>
  <si>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</si>
  <si>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</si>
  <si>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</si>
  <si>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</si>
  <si>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</si>
  <si>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</si>
  <si>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</si>
  <si>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</si>
  <si>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</si>
  <si>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</si>
  <si>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</si>
  <si>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</si>
  <si>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</si>
  <si>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</si>
  <si>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</si>
  <si>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</si>
  <si>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</si>
  <si>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</si>
  <si>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</si>
  <si>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</si>
  <si>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</si>
  <si>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</si>
  <si>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</si>
  <si>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</si>
  <si>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</si>
  <si>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</si>
  <si>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</si>
  <si>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</si>
  <si>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</si>
  <si>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</si>
  <si>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</si>
  <si>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</si>
  <si>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</si>
  <si>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</si>
  <si>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</si>
  <si>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</si>
  <si>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</si>
  <si>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</si>
  <si>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</si>
  <si>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</si>
  <si>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</si>
  <si>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</si>
  <si>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</si>
  <si>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</si>
  <si>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</si>
  <si>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</si>
  <si>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</si>
  <si>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</si>
  <si>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</si>
  <si>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</si>
  <si>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</si>
  <si>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</si>
  <si>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</si>
  <si>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</si>
  <si>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</si>
  <si>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</si>
  <si>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</si>
  <si>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</si>
  <si>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</si>
  <si>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</si>
  <si>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</si>
  <si>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</si>
  <si>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</si>
  <si>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</si>
  <si>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</si>
  <si>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</si>
  <si>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</si>
  <si>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</si>
  <si>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</si>
  <si>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</si>
  <si>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</si>
  <si>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</si>
  <si>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</si>
  <si>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</si>
  <si>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</si>
  <si>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</si>
  <si>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</si>
  <si>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</si>
  <si>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</si>
  <si>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</si>
  <si>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</si>
  <si>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</si>
  <si>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</si>
  <si>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</si>
  <si>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</si>
  <si>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</si>
  <si>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</si>
  <si>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</si>
  <si>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</si>
  <si>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</si>
  <si>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</si>
  <si>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</si>
  <si>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</si>
  <si>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</si>
  <si>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</si>
  <si>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</si>
  <si>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</si>
  <si>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</si>
  <si>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</si>
  <si>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</si>
  <si>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</si>
  <si>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</si>
  <si>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</si>
  <si>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</si>
  <si>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</si>
  <si>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</si>
  <si>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</si>
  <si>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</si>
  <si>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</si>
  <si>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</si>
  <si>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</si>
  <si>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</si>
  <si>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</si>
  <si>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</si>
  <si>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</si>
  <si>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</si>
  <si>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</si>
  <si>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</si>
  <si>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</si>
  <si>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</si>
  <si>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</si>
  <si>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</si>
  <si>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</si>
  <si>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</si>
  <si>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</si>
  <si>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</si>
  <si>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</si>
  <si>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</si>
  <si>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</si>
  <si>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</si>
  <si>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</si>
  <si>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</si>
  <si>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</si>
  <si>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</si>
  <si>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</si>
  <si>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</si>
  <si>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</si>
  <si>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</si>
  <si>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</si>
  <si>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</si>
  <si>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</si>
  <si>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</si>
  <si>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</si>
  <si>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</si>
  <si>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</si>
  <si>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</si>
  <si>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</si>
  <si>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</si>
  <si>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</si>
  <si>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</si>
  <si>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</si>
  <si>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</si>
  <si>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</si>
  <si>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</si>
  <si>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</si>
  <si>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</si>
  <si>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</si>
  <si>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</si>
  <si>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</si>
  <si>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</si>
  <si>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</si>
  <si>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</si>
  <si>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</si>
  <si>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</si>
  <si>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</si>
  <si>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</si>
  <si>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</si>
  <si>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</si>
  <si>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</si>
  <si>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</si>
  <si>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</si>
  <si>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</si>
  <si>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</si>
  <si>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</si>
  <si>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</si>
  <si>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</si>
  <si>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</si>
  <si>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</si>
  <si>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</si>
  <si>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</si>
  <si>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</si>
  <si>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</si>
  <si>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</si>
  <si>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</si>
  <si>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</si>
  <si>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</si>
  <si>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</si>
  <si>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</si>
  <si>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</si>
  <si>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</si>
  <si>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</si>
  <si>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</si>
  <si>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</si>
  <si>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</si>
  <si>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</si>
  <si>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</si>
  <si>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</si>
  <si>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</si>
  <si>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</si>
  <si>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</si>
  <si>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</si>
  <si>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</si>
  <si>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</si>
  <si>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</si>
  <si>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</si>
  <si>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</si>
  <si>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</si>
  <si>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</si>
  <si>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</si>
  <si>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</si>
  <si>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</si>
  <si>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</si>
  <si>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</si>
  <si>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</si>
  <si>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</si>
  <si>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</si>
  <si>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</si>
  <si>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</si>
  <si>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</si>
  <si>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</si>
  <si>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</si>
  <si>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</si>
  <si>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</si>
  <si>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</si>
  <si>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</si>
  <si>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</si>
  <si>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</si>
  <si>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</si>
  <si>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</si>
  <si>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</si>
  <si>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</si>
  <si>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</si>
  <si>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</si>
  <si>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</si>
  <si>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</si>
  <si>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</si>
  <si>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</si>
  <si>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</si>
  <si>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</si>
  <si>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</si>
  <si>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</si>
  <si>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</si>
  <si>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</si>
  <si>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</si>
  <si>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</si>
  <si>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</si>
  <si>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</si>
  <si>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</si>
  <si>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</si>
  <si>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</si>
  <si>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</si>
  <si>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</si>
  <si>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</si>
  <si>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</si>
  <si>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</si>
  <si>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</si>
  <si>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</si>
  <si>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</si>
  <si>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</si>
  <si>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</si>
  <si>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</si>
  <si>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</si>
  <si>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</si>
  <si>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</si>
  <si>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</si>
  <si>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</si>
  <si>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</si>
  <si>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</si>
  <si>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</si>
  <si>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</si>
  <si>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</si>
  <si>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</si>
  <si>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</si>
  <si>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</si>
  <si>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</si>
  <si>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</si>
  <si>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</si>
  <si>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</si>
  <si>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</si>
  <si>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</si>
  <si>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</si>
  <si>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</si>
  <si>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</si>
  <si>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</si>
  <si>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</si>
  <si>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</si>
  <si>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</si>
  <si>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</si>
  <si>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</si>
  <si>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</si>
  <si>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</si>
  <si>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</si>
  <si>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</si>
  <si>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</si>
  <si>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</si>
  <si>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</si>
  <si>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</si>
  <si>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</si>
  <si>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</si>
  <si>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</si>
  <si>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</si>
  <si>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</si>
  <si>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</si>
  <si>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</si>
  <si>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</si>
  <si>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</si>
  <si>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</si>
  <si>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</si>
  <si>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</si>
  <si>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</si>
  <si>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</si>
  <si>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</si>
  <si>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</si>
  <si>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</si>
  <si>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</si>
  <si>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</si>
  <si>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</si>
  <si>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</si>
  <si>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</si>
  <si>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</si>
  <si>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</si>
  <si>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</si>
  <si>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</si>
  <si>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</si>
  <si>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</si>
  <si>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</si>
  <si>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</si>
  <si>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</si>
  <si>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</si>
  <si>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</si>
  <si>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</si>
  <si>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</si>
  <si>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</si>
  <si>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</si>
  <si>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</si>
  <si>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</si>
  <si>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</si>
  <si>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</si>
  <si>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</si>
  <si>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</si>
  <si>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</si>
  <si>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</si>
  <si>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</si>
  <si>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</si>
  <si>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</si>
  <si>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</si>
  <si>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</si>
  <si>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</si>
  <si>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</si>
  <si>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</si>
  <si>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</si>
  <si>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</si>
  <si>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</si>
  <si>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</si>
  <si>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</si>
  <si>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</si>
  <si>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</si>
  <si>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</si>
  <si>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</si>
  <si>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</si>
  <si>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</si>
  <si>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</si>
  <si>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</si>
  <si>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</si>
  <si>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</si>
  <si>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</si>
  <si>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</si>
  <si>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</si>
  <si>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</si>
  <si>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</si>
  <si>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</si>
  <si>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</si>
  <si>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</si>
  <si>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</si>
  <si>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</si>
  <si>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</si>
  <si>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</si>
  <si>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</si>
  <si>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</si>
  <si>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</si>
  <si>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</si>
  <si>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</si>
  <si>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</si>
  <si>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</si>
  <si>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</si>
  <si>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</si>
  <si>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</si>
  <si>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</si>
  <si>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</si>
  <si>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</si>
  <si>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</si>
  <si>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</si>
  <si>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</si>
  <si>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</si>
  <si>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</si>
  <si>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</si>
  <si>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</si>
  <si>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</si>
  <si>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</si>
  <si>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</si>
  <si>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</si>
  <si>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</si>
  <si>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</si>
  <si>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</si>
  <si>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</si>
  <si>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</si>
  <si>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</si>
  <si>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</si>
  <si>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</si>
  <si>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</si>
  <si>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</si>
  <si>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</si>
  <si>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</si>
  <si>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</si>
  <si>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</si>
  <si>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</si>
  <si>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</si>
  <si>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</si>
  <si>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</si>
  <si>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</si>
  <si>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</si>
  <si>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</si>
  <si>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</si>
  <si>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</si>
  <si>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</si>
  <si>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</si>
  <si>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</si>
  <si>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</si>
  <si>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</si>
  <si>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</si>
  <si>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</si>
  <si>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</si>
  <si>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</si>
  <si>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</si>
  <si>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</si>
  <si>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</si>
  <si>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</si>
  <si>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</si>
  <si>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</si>
  <si>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</si>
  <si>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</si>
  <si>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</si>
  <si>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</si>
  <si>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</si>
  <si>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</si>
  <si>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</si>
  <si>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</si>
  <si>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</si>
  <si>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</si>
  <si>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</si>
  <si>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</si>
  <si>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</si>
  <si>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</si>
  <si>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</si>
  <si>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</si>
  <si>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</si>
  <si>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</si>
  <si>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</si>
  <si>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</si>
  <si>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</si>
  <si>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</si>
  <si>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</si>
  <si>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</si>
  <si>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</si>
  <si>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</si>
  <si>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</si>
  <si>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</si>
  <si>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</si>
  <si>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</si>
  <si>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</si>
  <si>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</si>
  <si>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</si>
  <si>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</si>
  <si>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</si>
  <si>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</si>
  <si>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</si>
  <si>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</si>
  <si>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</si>
  <si>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</si>
  <si>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</si>
  <si>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</si>
  <si>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</si>
  <si>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</si>
  <si>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</si>
  <si>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</si>
  <si>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</si>
  <si>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</si>
  <si>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</si>
  <si>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</si>
  <si>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</si>
  <si>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</si>
  <si>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</si>
  <si>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</si>
  <si>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</si>
  <si>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</si>
  <si>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</si>
  <si>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</si>
  <si>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</si>
  <si>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</si>
  <si>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</si>
  <si>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</si>
  <si>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</si>
  <si>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</si>
  <si>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</si>
  <si>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</si>
  <si>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</si>
  <si>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</si>
  <si>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</si>
  <si>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</si>
  <si>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</si>
  <si>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</si>
  <si>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</si>
  <si>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</si>
  <si>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</si>
  <si>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</si>
  <si>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</si>
  <si>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</si>
  <si>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</si>
  <si>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</si>
  <si>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</si>
  <si>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</si>
  <si>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</si>
  <si>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</si>
  <si>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</si>
  <si>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</si>
  <si>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</si>
  <si>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</si>
  <si>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</si>
  <si>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</si>
  <si>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</si>
  <si>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</si>
  <si>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</si>
  <si>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</si>
  <si>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</si>
  <si>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</si>
  <si>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</si>
  <si>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</si>
  <si>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</si>
  <si>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</si>
  <si>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</si>
  <si>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</si>
  <si>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</si>
  <si>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</si>
  <si>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</si>
  <si>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</si>
  <si>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</si>
  <si>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</si>
  <si>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</si>
  <si>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</si>
  <si>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</si>
  <si>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</si>
  <si>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</si>
  <si>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</si>
  <si>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</si>
  <si>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</si>
  <si>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</si>
  <si>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</si>
  <si>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</si>
  <si>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</si>
  <si>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</si>
  <si>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</si>
  <si>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</si>
  <si>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</si>
  <si>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</si>
  <si>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</si>
  <si>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</si>
  <si>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</si>
  <si>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</si>
  <si>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</si>
  <si>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</si>
  <si>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</si>
  <si>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</si>
  <si>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</si>
  <si>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</si>
  <si>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</si>
  <si>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</si>
  <si>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</si>
  <si>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</si>
  <si>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</si>
  <si>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</si>
  <si>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</si>
  <si>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</si>
  <si>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</si>
  <si>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</si>
  <si>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</si>
  <si>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</si>
  <si>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</si>
  <si>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</si>
  <si>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</si>
  <si>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</si>
  <si>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</si>
  <si>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</si>
  <si>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</si>
  <si>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</si>
  <si>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</si>
  <si>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</si>
  <si>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</si>
  <si>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</si>
  <si>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</si>
  <si>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</si>
  <si>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</si>
  <si>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</si>
  <si>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</si>
  <si>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</si>
  <si>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</si>
  <si>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</si>
  <si>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</si>
  <si>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</si>
  <si>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</si>
  <si>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</si>
  <si>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</si>
  <si>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</si>
  <si>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</si>
  <si>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</si>
  <si>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</si>
  <si>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</si>
  <si>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</si>
  <si>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</si>
  <si>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</si>
  <si>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</si>
  <si>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</si>
  <si>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</si>
  <si>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</si>
  <si>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</si>
  <si>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</si>
  <si>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</si>
  <si>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</si>
  <si>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</si>
  <si>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</si>
  <si>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</si>
  <si>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</si>
  <si>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</si>
  <si>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</si>
  <si>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</si>
  <si>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</si>
  <si>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</si>
  <si>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</si>
  <si>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</si>
  <si>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</si>
  <si>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</si>
  <si>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</si>
  <si>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</si>
  <si>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</si>
  <si>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</si>
  <si>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</si>
  <si>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</si>
  <si>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</si>
  <si>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</si>
  <si>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</si>
  <si>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</si>
  <si>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</si>
  <si>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</si>
  <si>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</si>
  <si>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</si>
  <si>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</si>
  <si>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</si>
  <si>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</si>
  <si>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</si>
  <si>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</si>
  <si>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</si>
  <si>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</si>
  <si>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</si>
  <si>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</si>
  <si>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</si>
  <si>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</si>
  <si>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</si>
  <si>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</si>
  <si>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</si>
  <si>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</si>
  <si>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</si>
  <si>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</si>
  <si>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</si>
  <si>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</si>
  <si>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</si>
  <si>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</si>
  <si>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</si>
  <si>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</si>
  <si>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</si>
  <si>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</si>
  <si>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</si>
  <si>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</si>
  <si>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</si>
  <si>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</si>
  <si>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</si>
  <si>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</si>
  <si>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</si>
  <si>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</si>
  <si>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</si>
  <si>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</si>
  <si>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</si>
  <si>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</si>
  <si>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</si>
  <si>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</si>
  <si>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</si>
  <si>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</si>
  <si>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</si>
  <si>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</si>
  <si>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</si>
  <si>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</si>
  <si>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</si>
  <si>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</si>
  <si>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</si>
  <si>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</si>
  <si>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</si>
  <si>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</si>
  <si>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</si>
  <si>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</si>
  <si>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</si>
  <si>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</si>
  <si>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</si>
  <si>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</si>
  <si>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</si>
  <si>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</si>
  <si>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</si>
  <si>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</si>
  <si>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</si>
  <si>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</si>
  <si>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</si>
  <si>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</si>
  <si>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</si>
  <si>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</si>
  <si>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</si>
  <si>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</si>
  <si>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</si>
  <si>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</si>
  <si>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</si>
  <si>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</si>
  <si>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</si>
  <si>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</si>
  <si>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</si>
  <si>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</si>
  <si>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</si>
  <si>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</si>
  <si>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</si>
  <si>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</si>
  <si>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</si>
  <si>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</si>
  <si>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</si>
  <si>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</si>
  <si>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</si>
  <si>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</si>
  <si>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</si>
  <si>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</si>
  <si>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</si>
  <si>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</si>
  <si>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</si>
  <si>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</si>
  <si>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</si>
  <si>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</si>
  <si>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</si>
  <si>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</si>
  <si>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</si>
  <si>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</si>
  <si>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</si>
  <si>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</si>
  <si>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</si>
  <si>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</si>
  <si>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</si>
  <si>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</si>
  <si>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</si>
  <si>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</si>
  <si>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</si>
  <si>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</si>
  <si>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</si>
  <si>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</si>
  <si>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</si>
  <si>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</si>
  <si>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</si>
  <si>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</si>
  <si>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</si>
  <si>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</si>
  <si>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</si>
  <si>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</si>
  <si>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</si>
  <si>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</si>
  <si>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</si>
  <si>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</si>
  <si>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</si>
  <si>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</si>
  <si>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</si>
  <si>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</si>
  <si>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</si>
  <si>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</si>
  <si>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</si>
  <si>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</si>
  <si>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</si>
  <si>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</si>
  <si>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</si>
  <si>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</si>
  <si>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</si>
  <si>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</si>
  <si>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</si>
  <si>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</si>
  <si>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</si>
  <si>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</si>
  <si>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</si>
  <si>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</si>
  <si>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</si>
  <si>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</si>
  <si>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</si>
  <si>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</si>
  <si>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</si>
  <si>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</si>
  <si>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</si>
  <si>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</si>
  <si>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</si>
  <si>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</si>
  <si>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</si>
  <si>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</si>
  <si>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</si>
  <si>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</si>
  <si>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</si>
  <si>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</si>
  <si>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</si>
  <si>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</si>
  <si>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</si>
  <si>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</si>
  <si>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</si>
  <si>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</si>
  <si>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</si>
  <si>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</si>
  <si>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</si>
  <si>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</si>
  <si>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</si>
  <si>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</si>
  <si>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</si>
  <si>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</si>
  <si>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</si>
  <si>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</si>
  <si>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</si>
  <si>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</si>
  <si>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</si>
  <si>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</si>
  <si>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</si>
  <si>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</si>
  <si>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</si>
  <si>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</si>
  <si>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</si>
  <si>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</si>
  <si>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</si>
  <si>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</si>
  <si>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</si>
  <si>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</si>
  <si>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</si>
  <si>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</si>
  <si>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</si>
  <si>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</si>
  <si>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</si>
  <si>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</si>
  <si>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</si>
  <si>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</si>
  <si>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</si>
  <si>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</si>
  <si>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</si>
  <si>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</si>
  <si>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</si>
  <si>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</si>
  <si>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</si>
  <si>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</si>
  <si>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</si>
  <si>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</si>
  <si>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</si>
  <si>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</si>
  <si>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</si>
  <si>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</si>
  <si>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</si>
  <si>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</si>
  <si>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</si>
  <si>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</si>
  <si>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</si>
  <si>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</si>
  <si>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</si>
  <si>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</si>
  <si>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</si>
  <si>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</si>
  <si>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</si>
  <si>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</si>
  <si>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</si>
  <si>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</si>
  <si>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</si>
  <si>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</si>
  <si>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</si>
  <si>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</si>
  <si>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</si>
  <si>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</si>
  <si>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</si>
  <si>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</si>
  <si>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</si>
  <si>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</si>
  <si>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</si>
  <si>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</si>
  <si>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</si>
  <si>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</si>
  <si>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</si>
  <si>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</si>
  <si>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</si>
  <si>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</si>
  <si>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</si>
  <si>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</si>
  <si>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</si>
  <si>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</si>
  <si>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</si>
  <si>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</si>
  <si>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</si>
  <si>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</si>
  <si>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</si>
  <si>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</si>
  <si>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</si>
  <si>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</si>
  <si>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</si>
  <si>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</si>
  <si>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</si>
  <si>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</si>
  <si>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</si>
  <si>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</si>
  <si>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</si>
  <si>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</si>
  <si>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</si>
  <si>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</si>
  <si>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</si>
  <si>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</si>
  <si>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</si>
  <si>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</si>
  <si>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</si>
  <si>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</si>
  <si>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</si>
  <si>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</si>
  <si>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</si>
  <si>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</si>
  <si>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</si>
  <si>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</si>
  <si>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</si>
  <si>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</si>
  <si>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</si>
  <si>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</si>
  <si>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</si>
  <si>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</si>
  <si>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</si>
  <si>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</si>
  <si>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</si>
  <si>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</si>
  <si>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</si>
  <si>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</si>
  <si>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</si>
  <si>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</si>
  <si>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</si>
  <si>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</si>
  <si>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</si>
  <si>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</si>
  <si>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</si>
  <si>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</si>
  <si>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</si>
  <si>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</si>
  <si>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</si>
  <si>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</si>
  <si>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</si>
  <si>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</si>
  <si>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</si>
  <si>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</si>
  <si>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</si>
  <si>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</si>
  <si>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</si>
  <si>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</si>
  <si>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</si>
  <si>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</si>
  <si>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</si>
  <si>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</si>
  <si>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</si>
  <si>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</si>
  <si>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</si>
  <si>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</si>
  <si>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</si>
  <si>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</si>
  <si>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</si>
  <si>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</si>
  <si>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</si>
  <si>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</si>
  <si>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</si>
  <si>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</si>
  <si>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</si>
  <si>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</si>
  <si>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</si>
  <si>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</si>
  <si>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</si>
  <si>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</si>
  <si>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</si>
  <si>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</si>
  <si>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</si>
  <si>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</si>
  <si>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</si>
  <si>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</si>
  <si>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</si>
  <si>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</si>
  <si>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</si>
  <si>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</si>
  <si>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</si>
  <si>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</si>
  <si>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</si>
  <si>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</si>
  <si>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</si>
  <si>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</si>
  <si>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</si>
  <si>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</si>
  <si>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</si>
  <si>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</si>
  <si>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</si>
  <si>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</si>
  <si>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</si>
  <si>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</si>
  <si>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</si>
  <si>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</si>
  <si>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</si>
  <si>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</si>
  <si>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</si>
  <si>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</si>
  <si>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</si>
  <si>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</si>
  <si>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</si>
  <si>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</si>
  <si>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</si>
  <si>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</si>
  <si>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</si>
  <si>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</si>
  <si>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</si>
  <si>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</si>
  <si>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</si>
  <si>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</si>
  <si>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</si>
  <si>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</si>
  <si>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</si>
  <si>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</si>
  <si>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</si>
  <si>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</si>
  <si>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</si>
  <si>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</si>
  <si>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</si>
  <si>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</si>
  <si>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</si>
  <si>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</si>
  <si>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</si>
  <si>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</si>
  <si>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</si>
  <si>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</si>
  <si>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</si>
  <si>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</si>
  <si>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</si>
  <si>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</si>
  <si>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</si>
  <si>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</si>
  <si>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</si>
  <si>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</si>
  <si>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</si>
  <si>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</si>
  <si>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</si>
  <si>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</si>
  <si>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</si>
  <si>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</si>
  <si>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</si>
  <si>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</si>
  <si>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</si>
  <si>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</si>
  <si>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</si>
  <si>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</si>
  <si>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</si>
  <si>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</si>
  <si>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</si>
  <si>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</si>
  <si>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</si>
  <si>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</si>
  <si>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</si>
  <si>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</si>
  <si>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</si>
  <si>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</si>
  <si>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</si>
  <si>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</si>
  <si>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</si>
  <si>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</si>
  <si>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</si>
  <si>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</si>
  <si>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</si>
  <si>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</si>
  <si>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</si>
  <si>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</si>
  <si>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</si>
  <si>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</si>
  <si>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</si>
  <si>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</si>
  <si>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</si>
  <si>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</si>
  <si>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</si>
  <si>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</si>
  <si>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</si>
  <si>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</si>
  <si>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</si>
  <si>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</si>
  <si>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</si>
  <si>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</si>
  <si>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</si>
  <si>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</si>
  <si>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</si>
  <si>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</si>
  <si>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</si>
  <si>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</si>
  <si>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</si>
  <si>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</si>
  <si>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</si>
  <si>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</si>
  <si>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</si>
  <si>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</si>
  <si>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</si>
  <si>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</si>
  <si>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</si>
  <si>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</si>
  <si>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</si>
  <si>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</si>
  <si>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</si>
  <si>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</si>
  <si>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</si>
  <si>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</si>
  <si>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</si>
  <si>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</si>
  <si>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</si>
  <si>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</si>
  <si>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</si>
  <si>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</si>
  <si>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</si>
  <si>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</si>
  <si>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</si>
  <si>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</si>
  <si>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</si>
  <si>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</si>
  <si>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</si>
  <si>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</si>
  <si>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</si>
  <si>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</si>
  <si>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</si>
  <si>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</si>
  <si>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</si>
  <si>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</si>
  <si>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</si>
  <si>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</si>
  <si>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</si>
  <si>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</si>
  <si>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</si>
  <si>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</si>
  <si>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</si>
  <si>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</si>
  <si>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</si>
  <si>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</si>
  <si>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</si>
  <si>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</si>
  <si>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</si>
  <si>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</si>
  <si>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</si>
  <si>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</si>
  <si>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</si>
  <si>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</si>
  <si>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</si>
  <si>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</si>
  <si>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</si>
  <si>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</si>
  <si>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</si>
  <si>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</si>
  <si>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</si>
  <si>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</si>
  <si>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</si>
  <si>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</si>
  <si>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</si>
  <si>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</si>
  <si>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</si>
  <si>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</si>
  <si>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</si>
  <si>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</si>
  <si>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</si>
  <si>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</si>
  <si>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</si>
  <si>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</si>
  <si>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</si>
  <si>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</si>
  <si>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</si>
  <si>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</si>
  <si>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</si>
  <si>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</si>
  <si>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</si>
  <si>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</si>
  <si>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</si>
  <si>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</si>
  <si>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</si>
  <si>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</si>
  <si>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</si>
  <si>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</si>
  <si>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</si>
  <si>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</si>
  <si>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</si>
  <si>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</si>
  <si>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</si>
  <si>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</si>
  <si>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</si>
  <si>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</si>
  <si>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</si>
  <si>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</si>
  <si>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</si>
  <si>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</si>
  <si>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</si>
  <si>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</si>
  <si>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</si>
  <si>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</si>
  <si>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</si>
  <si>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</si>
  <si>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</si>
  <si>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</si>
  <si>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</si>
  <si>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</si>
  <si>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</si>
  <si>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</si>
  <si>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</si>
  <si>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</si>
  <si>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</si>
  <si>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</si>
  <si>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</si>
  <si>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</si>
  <si>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</si>
  <si>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</si>
  <si>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</si>
  <si>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</si>
  <si>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</si>
  <si>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</si>
  <si>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</si>
  <si>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</si>
  <si>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</si>
  <si>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</si>
  <si>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</si>
  <si>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</si>
  <si>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</si>
  <si>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</si>
  <si>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</si>
  <si>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</si>
  <si>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</si>
  <si>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</si>
  <si>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</si>
  <si>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</si>
  <si>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</si>
  <si>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</si>
  <si>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</si>
  <si>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</si>
  <si>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</si>
  <si>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</si>
  <si>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</si>
  <si>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</si>
  <si>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</si>
  <si>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</si>
  <si>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</si>
  <si>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</si>
  <si>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</si>
  <si>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</si>
  <si>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</si>
  <si>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</si>
  <si>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</si>
  <si>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</si>
  <si>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</si>
  <si>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</si>
  <si>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</si>
  <si>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</si>
  <si>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</si>
  <si>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</si>
  <si>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</si>
  <si>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</si>
  <si>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</si>
  <si>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</si>
  <si>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</si>
  <si>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</si>
  <si>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</si>
  <si>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</si>
  <si>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</si>
  <si>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</si>
  <si>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</si>
  <si>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</si>
  <si>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</si>
  <si>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</si>
  <si>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</si>
  <si>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</si>
  <si>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</si>
  <si>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</si>
  <si>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</si>
  <si>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</si>
  <si>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</si>
  <si>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</si>
  <si>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</si>
  <si>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</si>
  <si>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</si>
  <si>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</si>
  <si>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</si>
  <si>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</si>
  <si>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</si>
  <si>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</si>
  <si>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</si>
  <si>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</si>
  <si>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</si>
  <si>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</si>
  <si>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</si>
  <si>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</si>
  <si>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</si>
  <si>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</si>
  <si>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</si>
  <si>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</si>
  <si>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</si>
  <si>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</si>
  <si>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</si>
  <si>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</si>
  <si>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</si>
  <si>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</si>
  <si>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</si>
  <si>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</si>
  <si>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</si>
  <si>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</si>
  <si>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</si>
  <si>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</si>
  <si>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</si>
  <si>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</si>
  <si>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</si>
  <si>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</si>
  <si>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</si>
  <si>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</si>
  <si>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</si>
  <si>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</si>
  <si>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</si>
  <si>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</si>
  <si>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</si>
  <si>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</si>
  <si>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</si>
  <si>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</si>
  <si>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</si>
  <si>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</si>
  <si>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</si>
  <si>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</si>
  <si>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</si>
  <si>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</si>
  <si>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</si>
  <si>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</si>
  <si>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</si>
  <si>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</si>
  <si>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</si>
  <si>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</si>
  <si>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</si>
  <si>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</si>
  <si>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</si>
  <si>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</si>
  <si>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</si>
  <si>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</si>
  <si>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</si>
  <si>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</si>
  <si>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</si>
  <si>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</si>
  <si>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</si>
  <si>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</si>
  <si>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</si>
  <si>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</si>
  <si>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</si>
  <si>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</si>
  <si>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</si>
  <si>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</si>
  <si>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</si>
  <si>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</si>
  <si>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</si>
  <si>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</si>
  <si>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</si>
  <si>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</si>
  <si>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</si>
  <si>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</si>
  <si>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</si>
  <si>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</si>
  <si>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</si>
  <si>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</si>
  <si>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</si>
  <si>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</si>
  <si>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</si>
  <si>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</si>
  <si>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</si>
  <si>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</si>
  <si>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</si>
  <si>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</si>
  <si>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</si>
  <si>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</si>
  <si>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</si>
  <si>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</si>
  <si>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</si>
  <si>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</si>
  <si>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</si>
  <si>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</si>
  <si>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</si>
  <si>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</si>
  <si>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</si>
  <si>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</si>
  <si>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</si>
  <si>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</si>
  <si>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</si>
  <si>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</si>
  <si>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</si>
  <si>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</si>
  <si>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</si>
  <si>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</si>
  <si>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</si>
  <si>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</si>
  <si>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</si>
  <si>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</si>
  <si>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</si>
  <si>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</si>
  <si>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</si>
  <si>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</si>
  <si>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</si>
  <si>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</si>
  <si>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</si>
  <si>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</si>
  <si>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</si>
  <si>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</si>
  <si>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</si>
  <si>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</si>
  <si>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</si>
  <si>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</si>
  <si>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</si>
  <si>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</si>
  <si>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</si>
  <si>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</si>
  <si>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</si>
  <si>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</si>
  <si>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</si>
  <si>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</si>
  <si>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</si>
  <si>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</si>
  <si>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</si>
  <si>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</si>
  <si>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</si>
  <si>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</si>
  <si>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</si>
  <si>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</si>
  <si>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</si>
  <si>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</si>
  <si>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</si>
  <si>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</si>
  <si>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</si>
  <si>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</si>
  <si>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</si>
  <si>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</si>
  <si>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</si>
  <si>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</si>
  <si>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</si>
  <si>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</si>
  <si>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</si>
  <si>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</si>
  <si>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</si>
  <si>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</si>
  <si>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</si>
  <si>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</si>
  <si>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</si>
  <si>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</si>
  <si>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</si>
  <si>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</si>
  <si>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</si>
  <si>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</si>
  <si>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</si>
  <si>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</si>
  <si>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</si>
  <si>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</si>
  <si>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</si>
  <si>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</si>
  <si>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</si>
  <si>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</si>
  <si>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</si>
  <si>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</si>
  <si>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</si>
  <si>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</si>
  <si>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</si>
  <si>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</si>
  <si>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</si>
  <si>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</si>
  <si>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</si>
  <si>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</si>
  <si>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</si>
  <si>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</si>
  <si>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</si>
  <si>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</si>
  <si>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</si>
  <si>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</si>
  <si>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</si>
  <si>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</si>
  <si>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</si>
  <si>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</si>
  <si>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</si>
  <si>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</si>
  <si>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</si>
  <si>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</si>
  <si>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</si>
  <si>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</si>
  <si>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</si>
  <si>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</si>
  <si>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</si>
  <si>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</si>
  <si>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</si>
  <si>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</si>
  <si>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</si>
  <si>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</si>
  <si>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</si>
  <si>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</si>
  <si>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</si>
  <si>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</si>
  <si>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</si>
  <si>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</si>
  <si>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</si>
  <si>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</si>
  <si>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</si>
  <si>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</si>
  <si>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</si>
  <si>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</si>
  <si>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</si>
  <si>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</si>
  <si>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</si>
  <si>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</si>
  <si>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</si>
  <si>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</si>
  <si>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</si>
  <si>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</si>
  <si>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</si>
  <si>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</si>
  <si>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</si>
  <si>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</si>
  <si>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</si>
  <si>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</si>
  <si>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</si>
  <si>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</si>
  <si>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</si>
  <si>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</si>
  <si>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</si>
  <si>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</si>
  <si>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</si>
  <si>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</si>
  <si>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</si>
  <si>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</si>
  <si>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</si>
  <si>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</si>
  <si>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</si>
  <si>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</si>
  <si>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</si>
  <si>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</si>
  <si>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</si>
  <si>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</si>
  <si>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</si>
  <si>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</si>
  <si>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</si>
  <si>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</si>
  <si>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</si>
  <si>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</si>
  <si>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</si>
  <si>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</si>
  <si>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</si>
  <si>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</si>
  <si>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</si>
  <si>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</si>
  <si>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</si>
  <si>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</si>
  <si>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</si>
  <si>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</si>
  <si>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</si>
  <si>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</si>
  <si>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</si>
  <si>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</si>
  <si>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</si>
  <si>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</si>
  <si>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</si>
  <si>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</si>
  <si>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</si>
  <si>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</si>
  <si>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</si>
  <si>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</si>
  <si>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</si>
  <si>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</si>
  <si>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</si>
  <si>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</si>
  <si>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</si>
  <si>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</si>
  <si>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</si>
  <si>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</si>
  <si>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</si>
  <si>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</si>
  <si>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</si>
  <si>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</si>
  <si>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</si>
  <si>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</si>
  <si>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</si>
  <si>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</si>
  <si>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</si>
  <si>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</si>
  <si>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</si>
  <si>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</si>
  <si>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</si>
  <si>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</si>
  <si>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</si>
  <si>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</si>
  <si>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</si>
  <si>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</si>
  <si>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</si>
  <si>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</si>
  <si>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</si>
  <si>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</si>
  <si>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</si>
  <si>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</si>
  <si>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</si>
  <si>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</si>
  <si>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</si>
  <si>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</si>
  <si>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</si>
  <si>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</si>
  <si>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</si>
  <si>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</si>
  <si>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</si>
  <si>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</si>
  <si>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</si>
  <si>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</si>
  <si>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</si>
  <si>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</si>
  <si>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</si>
  <si>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</si>
  <si>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</si>
  <si>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</si>
  <si>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</si>
  <si>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</si>
  <si>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</si>
  <si>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</si>
  <si>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</si>
  <si>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</si>
  <si>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</si>
  <si>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</si>
  <si>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</si>
  <si>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</si>
  <si>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</si>
  <si>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</si>
  <si>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</si>
  <si>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</si>
  <si>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</si>
  <si>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</si>
  <si>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</si>
  <si>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</si>
  <si>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</si>
  <si>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</si>
  <si>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</si>
  <si>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</si>
  <si>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</si>
  <si>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</si>
  <si>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</si>
  <si>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</si>
  <si>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</si>
  <si>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</si>
  <si>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</si>
  <si>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</si>
  <si>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</si>
  <si>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</si>
  <si>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</si>
  <si>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</si>
  <si>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</si>
  <si>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</si>
  <si>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</si>
  <si>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</si>
  <si>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</si>
  <si>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</si>
  <si>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</si>
  <si>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</si>
  <si>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</si>
  <si>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</si>
  <si>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</si>
  <si>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</si>
  <si>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</si>
  <si>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</si>
  <si>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</si>
  <si>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</si>
  <si>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</si>
  <si>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</si>
  <si>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</si>
  <si>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</si>
  <si>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</si>
  <si>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</si>
  <si>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</si>
  <si>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</si>
  <si>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</si>
  <si>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</si>
  <si>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</si>
  <si>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</si>
  <si>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</si>
  <si>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</si>
  <si>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</si>
  <si>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</si>
  <si>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</si>
  <si>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</si>
  <si>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</si>
  <si>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</si>
  <si>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</si>
  <si>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</si>
  <si>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</si>
  <si>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</si>
  <si>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</si>
  <si>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</si>
  <si>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</si>
  <si>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</si>
  <si>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</si>
  <si>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</si>
  <si>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</si>
  <si>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</si>
  <si>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</si>
  <si>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</si>
  <si>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</si>
  <si>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</si>
  <si>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</si>
  <si>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</si>
  <si>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</si>
  <si>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</si>
  <si>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</si>
  <si>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</si>
  <si>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</si>
  <si>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</si>
  <si>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</si>
  <si>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</si>
  <si>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</si>
  <si>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</si>
  <si>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</si>
  <si>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</si>
  <si>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</si>
  <si>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</si>
  <si>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</si>
  <si>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</si>
  <si>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</si>
  <si>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</si>
  <si>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</si>
  <si>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</si>
  <si>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</si>
  <si>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</si>
  <si>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</si>
  <si>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</si>
  <si>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</si>
  <si>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</si>
  <si>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</si>
  <si>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</si>
  <si>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</si>
  <si>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</si>
  <si>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</si>
  <si>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</si>
  <si>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</si>
  <si>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</si>
  <si>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</si>
  <si>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</si>
  <si>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</si>
  <si>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</si>
  <si>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</si>
  <si>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</si>
  <si>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</si>
  <si>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</si>
  <si>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</si>
  <si>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</si>
  <si>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</si>
  <si>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</si>
  <si>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</si>
  <si>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</si>
  <si>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</si>
  <si>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</si>
  <si>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</si>
  <si>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</si>
  <si>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</si>
  <si>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</si>
  <si>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</si>
  <si>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</si>
  <si>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</si>
  <si>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</si>
  <si>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</si>
  <si>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</si>
  <si>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</si>
  <si>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</si>
  <si>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</si>
  <si>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</si>
  <si>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</si>
  <si>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</si>
  <si>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</si>
  <si>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</si>
  <si>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</si>
  <si>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</si>
  <si>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</si>
  <si>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</si>
  <si>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</si>
  <si>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</si>
  <si>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</si>
  <si>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</si>
  <si>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</si>
  <si>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</si>
  <si>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</si>
  <si>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</si>
  <si>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</si>
  <si>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</si>
  <si>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</si>
  <si>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</si>
  <si>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</si>
  <si>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</si>
  <si>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</si>
  <si>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</si>
  <si>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</si>
  <si>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</si>
  <si>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</si>
  <si>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</si>
  <si>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</si>
  <si>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</si>
  <si>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</si>
  <si>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</si>
  <si>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</si>
  <si>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</si>
  <si>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</si>
  <si>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</si>
  <si>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</si>
  <si>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</si>
  <si>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</si>
  <si>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</si>
  <si>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</si>
  <si>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</si>
  <si>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</si>
  <si>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</si>
  <si>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</si>
  <si>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</si>
  <si>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</si>
  <si>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</si>
  <si>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</si>
  <si>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</si>
  <si>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</si>
  <si>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</si>
  <si>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</si>
  <si>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</si>
  <si>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</si>
  <si>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</si>
  <si>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</si>
  <si>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</si>
  <si>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</si>
  <si>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</si>
  <si>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</si>
  <si>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</si>
  <si>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</si>
  <si>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</si>
  <si>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</si>
  <si>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</si>
  <si>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</si>
  <si>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</si>
  <si>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</si>
  <si>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</si>
  <si>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</si>
  <si>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</si>
  <si>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</si>
  <si>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</si>
  <si>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</si>
  <si>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</si>
  <si>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</si>
  <si>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</si>
  <si>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</si>
  <si>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</si>
  <si>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</si>
  <si>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</si>
  <si>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</si>
  <si>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</si>
  <si>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</si>
  <si>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</si>
  <si>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</si>
  <si>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</si>
  <si>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</si>
  <si>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</si>
  <si>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</si>
  <si>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</si>
  <si>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</si>
  <si>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</si>
  <si>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</si>
  <si>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</si>
  <si>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</si>
  <si>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</si>
  <si>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</si>
  <si>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</si>
  <si>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</si>
  <si>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</si>
  <si>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</si>
  <si>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</si>
  <si>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</si>
  <si>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</si>
  <si>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</si>
  <si>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</si>
  <si>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</si>
  <si>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</si>
  <si>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</si>
  <si>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</si>
  <si>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</si>
  <si>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</si>
  <si>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</si>
  <si>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</si>
  <si>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</si>
  <si>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</si>
  <si>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</si>
  <si>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</si>
  <si>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</si>
  <si>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</si>
  <si>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</si>
  <si>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</si>
  <si>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</si>
  <si>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</si>
  <si>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</si>
  <si>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</si>
  <si>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</si>
  <si>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</si>
  <si>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</si>
  <si>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</si>
  <si>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</si>
  <si>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</si>
  <si>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</si>
  <si>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</si>
  <si>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</si>
  <si>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</si>
  <si>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</si>
  <si>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</si>
  <si>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</si>
  <si>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</si>
  <si>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</si>
  <si>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</si>
  <si>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</si>
  <si>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</si>
  <si>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</si>
  <si>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</si>
  <si>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</si>
  <si>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</si>
  <si>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</si>
  <si>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</si>
  <si>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</si>
  <si>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</si>
  <si>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</si>
  <si>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</si>
  <si>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</si>
  <si>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</si>
  <si>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</si>
  <si>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</si>
  <si>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</si>
  <si>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</si>
  <si>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</si>
  <si>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</si>
  <si>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</si>
  <si>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</si>
  <si>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</si>
  <si>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</si>
  <si>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</si>
  <si>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</si>
  <si>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</si>
  <si>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</si>
  <si>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</si>
  <si>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</si>
  <si>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</si>
  <si>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</si>
  <si>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</si>
  <si>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</si>
  <si>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</si>
  <si>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</si>
  <si>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</si>
  <si>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</si>
  <si>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</si>
  <si>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</si>
  <si>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</si>
  <si>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</si>
  <si>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</si>
  <si>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</si>
  <si>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</si>
  <si>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</si>
  <si>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</si>
  <si>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</si>
  <si>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</si>
  <si>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</si>
  <si>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</si>
  <si>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</si>
  <si>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</si>
  <si>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</si>
  <si>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</si>
  <si>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</si>
  <si>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</si>
  <si>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</si>
  <si>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</si>
  <si>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</si>
  <si>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</si>
  <si>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</si>
  <si>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</si>
  <si>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</si>
  <si>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</si>
  <si>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</si>
  <si>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</si>
  <si>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</si>
  <si>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</si>
  <si>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</si>
  <si>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</si>
  <si>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</si>
  <si>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</si>
  <si>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</si>
  <si>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</si>
  <si>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</si>
  <si>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</si>
  <si>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</si>
  <si>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</si>
  <si>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</si>
  <si>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</si>
  <si>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</si>
  <si>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</si>
  <si>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</si>
  <si>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</si>
  <si>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</si>
  <si>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</si>
  <si>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</si>
  <si>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</si>
  <si>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</si>
  <si>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</si>
  <si>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</si>
  <si>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</si>
  <si>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</si>
  <si>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</si>
  <si>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</si>
  <si>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</si>
  <si>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</si>
  <si>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</si>
  <si>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</si>
  <si>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</si>
  <si>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</si>
  <si>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</si>
  <si>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</si>
  <si>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</si>
  <si>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</si>
  <si>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</si>
  <si>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</si>
  <si>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</si>
  <si>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</si>
  <si>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</si>
  <si>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</si>
  <si>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</si>
  <si>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</si>
  <si>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</si>
  <si>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</si>
  <si>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</si>
  <si>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</si>
  <si>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</si>
  <si>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</si>
  <si>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</si>
  <si>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</si>
  <si>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</si>
  <si>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</si>
  <si>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</si>
  <si>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</si>
  <si>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</si>
  <si>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</si>
  <si>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</si>
  <si>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</si>
  <si>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</si>
  <si>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</si>
  <si>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</si>
  <si>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</si>
  <si>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</si>
  <si>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</si>
  <si>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</si>
  <si>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</si>
  <si>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</si>
  <si>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</si>
  <si>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</si>
  <si>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</si>
  <si>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</si>
  <si>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</si>
  <si>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</si>
  <si>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</si>
  <si>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</si>
  <si>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</si>
  <si>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</si>
  <si>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</si>
  <si>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</si>
  <si>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</si>
  <si>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</si>
  <si>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</si>
  <si>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</si>
  <si>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</si>
  <si>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</si>
  <si>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</si>
  <si>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</si>
  <si>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</si>
  <si>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</si>
  <si>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</si>
  <si>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</si>
  <si>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</si>
  <si>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</si>
  <si>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</si>
  <si>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</si>
  <si>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</si>
  <si>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</si>
  <si>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</si>
  <si>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</si>
  <si>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</si>
  <si>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</si>
  <si>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</si>
  <si>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</si>
  <si>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</si>
  <si>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</si>
  <si>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</si>
  <si>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</si>
  <si>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</si>
  <si>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</si>
  <si>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</si>
  <si>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</si>
  <si>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</si>
  <si>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</si>
  <si>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</si>
  <si>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</si>
  <si>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</si>
  <si>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</si>
  <si>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</si>
  <si>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</si>
  <si>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</si>
  <si>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</si>
  <si>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</si>
  <si>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</si>
  <si>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</si>
  <si>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</si>
  <si>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</si>
  <si>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</si>
  <si>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</si>
  <si>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</si>
  <si>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</si>
  <si>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</si>
  <si>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</si>
  <si>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</si>
  <si>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</si>
  <si>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</si>
  <si>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</si>
  <si>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</si>
  <si>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</si>
  <si>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</si>
  <si>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</si>
  <si>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</si>
  <si>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</si>
  <si>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</si>
  <si>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</si>
  <si>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</si>
  <si>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</si>
  <si>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</si>
  <si>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</si>
  <si>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</si>
  <si>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</si>
  <si>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</si>
  <si>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</si>
  <si>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</si>
  <si>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</si>
  <si>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</si>
  <si>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</si>
  <si>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</si>
  <si>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</si>
  <si>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</si>
  <si>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</si>
  <si>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</si>
  <si>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</si>
  <si>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</si>
  <si>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</si>
  <si>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</si>
  <si>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</si>
  <si>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</si>
  <si>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</si>
  <si>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</si>
  <si>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</si>
  <si>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</si>
  <si>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</si>
  <si>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</si>
  <si>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</si>
  <si>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</si>
  <si>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</si>
  <si>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</si>
  <si>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</si>
  <si>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</si>
  <si>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</si>
  <si>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</si>
  <si>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</si>
  <si>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</si>
  <si>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</si>
  <si>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</si>
  <si>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</si>
  <si>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</si>
  <si>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</si>
  <si>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</si>
  <si>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</si>
  <si>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</si>
  <si>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</si>
  <si>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</si>
  <si>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</si>
  <si>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</si>
  <si>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</si>
  <si>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</si>
  <si>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</si>
  <si>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</si>
  <si>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</si>
  <si>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</si>
  <si>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</si>
  <si>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</si>
  <si>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</si>
  <si>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</si>
  <si>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</si>
  <si>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</si>
  <si>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</si>
  <si>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</si>
  <si>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</si>
  <si>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</si>
  <si>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</si>
  <si>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</si>
  <si>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</si>
  <si>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</si>
  <si>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</si>
  <si>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</si>
  <si>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</si>
  <si>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</si>
  <si>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</si>
  <si>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</si>
  <si>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</si>
  <si>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</si>
  <si>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</si>
  <si>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</si>
  <si>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</si>
  <si>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</si>
  <si>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</si>
  <si>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</si>
  <si>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</si>
  <si>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</si>
  <si>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</si>
  <si>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</si>
  <si>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</si>
  <si>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</si>
  <si>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</si>
  <si>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</si>
  <si>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</si>
  <si>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</si>
  <si>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</si>
  <si>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</si>
  <si>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</si>
  <si>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</si>
  <si>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</si>
  <si>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</si>
  <si>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</si>
  <si>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</si>
  <si>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</si>
  <si>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</si>
  <si>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</si>
  <si>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</si>
  <si>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</si>
  <si>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</si>
  <si>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</si>
  <si>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</si>
  <si>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</si>
  <si>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</si>
  <si>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</si>
  <si>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</si>
  <si>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</si>
  <si>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</si>
  <si>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</si>
  <si>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</si>
  <si>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</si>
  <si>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</si>
  <si>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</si>
  <si>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</si>
  <si>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</si>
  <si>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</si>
  <si>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</si>
  <si>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</si>
  <si>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</si>
  <si>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</si>
  <si>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</si>
  <si>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</si>
  <si>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</si>
  <si>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</si>
  <si>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</si>
  <si>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</si>
  <si>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</si>
  <si>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</si>
  <si>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</si>
  <si>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</si>
  <si>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</si>
  <si>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</si>
  <si>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</si>
  <si>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</si>
  <si>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</si>
  <si>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</si>
  <si>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</si>
  <si>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</si>
  <si>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</si>
  <si>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</si>
  <si>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</si>
  <si>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</si>
  <si>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</si>
  <si>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</si>
  <si>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</si>
  <si>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</si>
  <si>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</si>
  <si>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</si>
  <si>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</si>
  <si>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</si>
  <si>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</si>
  <si>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</si>
  <si>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</si>
  <si>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</si>
  <si>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</si>
  <si>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</si>
  <si>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</si>
  <si>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</si>
  <si>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</si>
  <si>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</si>
  <si>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</si>
  <si>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</si>
  <si>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</si>
  <si>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</si>
  <si>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</si>
  <si>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</si>
  <si>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</si>
  <si>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</si>
  <si>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</si>
  <si>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</si>
  <si>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</si>
  <si>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</si>
  <si>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</si>
  <si>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</si>
  <si>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</si>
  <si>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</si>
  <si>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</si>
  <si>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</si>
  <si>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</si>
  <si>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</si>
  <si>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</si>
  <si>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</si>
  <si>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</si>
  <si>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</si>
  <si>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</si>
  <si>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</si>
  <si>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</si>
  <si>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</si>
  <si>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</si>
  <si>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</si>
  <si>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</si>
  <si>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</si>
  <si>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</si>
  <si>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</si>
  <si>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</si>
  <si>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</si>
  <si>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</si>
  <si>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</si>
  <si>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</si>
  <si>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</si>
  <si>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</si>
  <si>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</si>
  <si>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</si>
  <si>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</si>
  <si>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</si>
  <si>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</si>
  <si>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</si>
  <si>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</si>
  <si>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</si>
  <si>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</si>
  <si>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</si>
  <si>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</si>
  <si>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</si>
  <si>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</si>
  <si>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</si>
  <si>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</si>
  <si>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</si>
  <si>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</si>
  <si>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</si>
  <si>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</si>
  <si>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</si>
  <si>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</si>
  <si>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</si>
  <si>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</si>
  <si>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</si>
  <si>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</si>
  <si>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</si>
  <si>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</si>
  <si>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</si>
  <si>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</si>
  <si>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</si>
  <si>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</si>
  <si>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</si>
  <si>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</si>
  <si>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</si>
  <si>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</si>
  <si>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</si>
  <si>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</si>
  <si>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</si>
  <si>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</si>
  <si>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</si>
  <si>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</si>
  <si>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</si>
  <si>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</si>
  <si>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</si>
  <si>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</si>
  <si>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</si>
  <si>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</si>
  <si>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</si>
  <si>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</si>
  <si>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</si>
  <si>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</si>
  <si>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</si>
  <si>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</si>
  <si>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</si>
  <si>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</si>
  <si>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</si>
  <si>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</si>
  <si>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</si>
  <si>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</si>
  <si>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</si>
  <si>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</si>
  <si>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</si>
  <si>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</si>
  <si>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</si>
  <si>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</si>
  <si>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</si>
  <si>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</si>
  <si>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</si>
  <si>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</si>
  <si>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</si>
  <si>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</si>
  <si>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</si>
  <si>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</si>
  <si>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</si>
  <si>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</si>
  <si>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</si>
  <si>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</si>
  <si>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</si>
  <si>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</si>
  <si>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</si>
  <si>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</si>
  <si>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</si>
  <si>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</si>
  <si>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</si>
  <si>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</si>
  <si>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</si>
  <si>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</si>
  <si>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</si>
  <si>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</si>
  <si>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</si>
  <si>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</si>
  <si>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</si>
  <si>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</si>
  <si>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</si>
  <si>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</si>
  <si>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</si>
  <si>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</si>
  <si>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</si>
  <si>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</si>
  <si>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</si>
  <si>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</si>
  <si>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</si>
  <si>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</si>
  <si>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</si>
  <si>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</si>
  <si>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</si>
  <si>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</si>
  <si>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</si>
  <si>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</si>
  <si>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</si>
  <si>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</si>
  <si>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</si>
  <si>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</si>
  <si>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</si>
  <si>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</si>
  <si>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</si>
  <si>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</si>
  <si>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</si>
  <si>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</si>
  <si>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</si>
  <si>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</si>
  <si>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</si>
  <si>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</si>
  <si>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</si>
  <si>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</si>
  <si>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</si>
  <si>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</si>
  <si>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</si>
  <si>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</si>
  <si>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</si>
  <si>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</si>
  <si>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</si>
  <si>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</si>
  <si>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</si>
  <si>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</si>
  <si>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</si>
  <si>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</si>
  <si>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</si>
  <si>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</si>
  <si>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</si>
  <si>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</si>
  <si>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</si>
  <si>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</si>
  <si>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</si>
  <si>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</si>
  <si>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</si>
  <si>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</si>
  <si>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</si>
  <si>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</si>
  <si>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</si>
  <si>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</si>
  <si>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</si>
  <si>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</si>
  <si>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</si>
  <si>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</si>
  <si>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</si>
  <si>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</si>
  <si>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</si>
  <si>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</si>
  <si>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</si>
  <si>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</si>
  <si>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</si>
  <si>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</si>
  <si>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</si>
  <si>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</si>
  <si>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</si>
  <si>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</si>
  <si>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</si>
  <si>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</si>
  <si>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</si>
  <si>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</si>
  <si>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</si>
  <si>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</si>
  <si>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</si>
  <si>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</si>
  <si>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</si>
  <si>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</si>
  <si>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</si>
  <si>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</si>
  <si>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</si>
  <si>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</si>
  <si>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</si>
  <si>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</si>
  <si>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</si>
  <si>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</si>
  <si>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</si>
  <si>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</si>
  <si>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</si>
  <si>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</si>
  <si>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</si>
  <si>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</si>
  <si>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</si>
  <si>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</si>
  <si>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</si>
  <si>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</si>
  <si>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</si>
  <si>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</si>
  <si>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</si>
  <si>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</si>
  <si>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</si>
  <si>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</si>
  <si>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</si>
  <si>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</si>
  <si>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</si>
  <si>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</si>
  <si>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</si>
  <si>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</si>
  <si>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</si>
  <si>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</si>
  <si>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</si>
  <si>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</si>
  <si>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</si>
  <si>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</si>
  <si>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</si>
  <si>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</si>
  <si>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</si>
  <si>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</si>
  <si>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</si>
  <si>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</si>
  <si>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</si>
  <si>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</si>
  <si>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</si>
  <si>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</si>
  <si>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</si>
  <si>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</si>
  <si>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</si>
  <si>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</si>
  <si>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</si>
  <si>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</si>
  <si>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</si>
  <si>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</si>
  <si>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</si>
  <si>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</si>
  <si>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</si>
  <si>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</si>
  <si>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</si>
  <si>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</si>
  <si>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</si>
  <si>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</si>
  <si>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</si>
  <si>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</si>
  <si>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</si>
  <si>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</si>
  <si>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</si>
  <si>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</si>
  <si>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</si>
  <si>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</si>
  <si>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</si>
  <si>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</si>
  <si>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</si>
  <si>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</si>
  <si>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</si>
  <si>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</si>
  <si>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</si>
  <si>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</si>
  <si>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</si>
  <si>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</si>
  <si>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</si>
  <si>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</si>
  <si>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</si>
  <si>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</si>
  <si>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</si>
  <si>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</si>
  <si>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</si>
  <si>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</si>
  <si>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</si>
  <si>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</si>
  <si>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</si>
  <si>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</si>
  <si>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</si>
  <si>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</si>
  <si>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</si>
  <si>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</si>
  <si>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</si>
  <si>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</si>
  <si>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</si>
  <si>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</si>
  <si>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</si>
  <si>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</si>
  <si>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</si>
  <si>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</si>
  <si>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</si>
  <si>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</si>
  <si>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</si>
  <si>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</si>
  <si>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</si>
  <si>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</si>
  <si>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</si>
  <si>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</si>
  <si>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</si>
  <si>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</si>
  <si>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</si>
  <si>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</si>
  <si>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</si>
  <si>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</si>
  <si>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</si>
  <si>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</si>
  <si>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</si>
  <si>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</si>
  <si>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</si>
  <si>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</si>
  <si>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</si>
  <si>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</si>
  <si>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</si>
  <si>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</si>
  <si>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</si>
  <si>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</si>
  <si>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</si>
  <si>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</si>
  <si>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</si>
  <si>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</si>
  <si>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</si>
  <si>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</si>
  <si>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</si>
  <si>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</si>
  <si>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</si>
  <si>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</si>
  <si>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</si>
  <si>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</si>
  <si>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</si>
  <si>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</si>
  <si>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</si>
  <si>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</si>
  <si>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</si>
  <si>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</si>
  <si>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</si>
  <si>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</si>
  <si>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</si>
  <si>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</si>
  <si>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</si>
  <si>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</si>
  <si>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</si>
  <si>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</si>
  <si>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</si>
  <si>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</si>
  <si>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</si>
  <si>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</si>
  <si>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</si>
  <si>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</si>
  <si>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</si>
  <si>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</si>
  <si>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</si>
  <si>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</si>
  <si>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</si>
  <si>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</si>
  <si>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</si>
  <si>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</si>
  <si>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</si>
  <si>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</si>
  <si>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</si>
  <si>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</si>
  <si>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</si>
  <si>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</si>
  <si>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</si>
  <si>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</si>
  <si>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</si>
  <si>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</si>
  <si>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</si>
  <si>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</si>
  <si>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</si>
  <si>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</si>
  <si>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</si>
  <si>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</si>
  <si>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</si>
  <si>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</si>
  <si>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</si>
  <si>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</si>
  <si>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</si>
  <si>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</si>
  <si>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</si>
  <si>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</si>
  <si>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</si>
  <si>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</si>
  <si>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</si>
  <si>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</si>
  <si>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</si>
  <si>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</si>
  <si>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</si>
  <si>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</si>
  <si>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</si>
  <si>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</si>
  <si>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</si>
  <si>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</si>
  <si>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</si>
  <si>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</si>
  <si>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</si>
  <si>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</si>
  <si>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</si>
  <si>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</si>
  <si>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</si>
  <si>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</si>
  <si>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</si>
  <si>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</si>
  <si>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</si>
  <si>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</si>
  <si>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</si>
  <si>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</si>
  <si>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</si>
  <si>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</si>
  <si>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</si>
  <si>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</si>
  <si>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</si>
  <si>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</si>
  <si>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</si>
  <si>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</si>
  <si>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</si>
  <si>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</si>
  <si>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</si>
  <si>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</si>
  <si>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</si>
  <si>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</si>
  <si>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</si>
  <si>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</si>
  <si>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</si>
  <si>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</si>
  <si>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</si>
  <si>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</si>
  <si>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</si>
  <si>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</si>
  <si>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</si>
  <si>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</si>
  <si>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</si>
  <si>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</si>
  <si>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</si>
  <si>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</si>
  <si>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</si>
  <si>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</si>
  <si>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</si>
  <si>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</si>
  <si>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</si>
  <si>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</si>
  <si>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</si>
  <si>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</si>
  <si>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</si>
  <si>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</si>
  <si>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</si>
  <si>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</si>
  <si>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</si>
  <si>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</si>
  <si>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</si>
  <si>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</si>
  <si>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</si>
  <si>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</si>
  <si>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</si>
  <si>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</si>
  <si>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</si>
  <si>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</si>
  <si>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</si>
  <si>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</si>
  <si>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</si>
  <si>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</si>
  <si>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</si>
  <si>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</si>
  <si>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</si>
  <si>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</si>
  <si>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</si>
  <si>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</si>
  <si>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</si>
  <si>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</si>
  <si>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</si>
  <si>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</si>
  <si>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</si>
  <si>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</si>
  <si>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</si>
  <si>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</si>
  <si>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</si>
  <si>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</si>
  <si>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</si>
  <si>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</si>
  <si>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</si>
  <si>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</si>
  <si>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</si>
  <si>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</si>
  <si>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</si>
  <si>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</si>
  <si>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</si>
  <si>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</si>
  <si>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</si>
  <si>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</si>
  <si>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</si>
  <si>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</si>
  <si>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</si>
  <si>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</si>
  <si>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</si>
  <si>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</si>
  <si>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</si>
  <si>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</si>
  <si>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</si>
  <si>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</si>
  <si>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</si>
  <si>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</si>
  <si>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</si>
  <si>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</si>
  <si>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</si>
  <si>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</si>
  <si>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</si>
  <si>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</si>
  <si>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</si>
  <si>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</si>
  <si>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</si>
  <si>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</si>
  <si>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</si>
  <si>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</si>
  <si>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</si>
  <si>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</si>
  <si>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</si>
  <si>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</si>
  <si>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</si>
  <si>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</si>
  <si>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</si>
  <si>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</si>
  <si>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</si>
  <si>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</si>
  <si>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</si>
  <si>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</si>
  <si>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</si>
  <si>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</si>
  <si>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</si>
  <si>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</si>
  <si>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</si>
  <si>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</si>
  <si>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</si>
  <si>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</si>
  <si>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</si>
  <si>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</si>
  <si>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</si>
  <si>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</si>
  <si>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</si>
  <si>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</si>
  <si>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</si>
  <si>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</si>
  <si>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</si>
  <si>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</si>
  <si>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</si>
  <si>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</si>
  <si>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</si>
  <si>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</si>
  <si>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</si>
  <si>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</si>
  <si>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</si>
  <si>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</si>
  <si>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</si>
  <si>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</si>
  <si>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</si>
  <si>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</si>
  <si>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</si>
  <si>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</si>
  <si>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</si>
  <si>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</si>
  <si>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</si>
  <si>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</si>
  <si>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</si>
  <si>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</si>
  <si>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</si>
  <si>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</si>
  <si>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</si>
  <si>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</si>
  <si>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</si>
  <si>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</si>
  <si>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</si>
  <si>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</si>
  <si>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</si>
  <si>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</si>
  <si>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</si>
  <si>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</si>
  <si>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</si>
  <si>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</si>
  <si>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</si>
  <si>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</si>
  <si>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</si>
  <si>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</si>
  <si>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</si>
  <si>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</si>
  <si>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</si>
  <si>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</si>
  <si>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</si>
  <si>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</si>
  <si>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</si>
  <si>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</si>
  <si>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</si>
  <si>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</si>
  <si>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</si>
  <si>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</si>
  <si>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</si>
  <si>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</si>
  <si>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</si>
  <si>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</si>
  <si>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</si>
  <si>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</si>
  <si>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</si>
  <si>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</si>
  <si>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</si>
  <si>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</si>
  <si>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</si>
  <si>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</si>
  <si>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</si>
  <si>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</si>
  <si>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</si>
  <si>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</si>
  <si>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</si>
  <si>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</si>
  <si>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</si>
  <si>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</si>
  <si>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</si>
  <si>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</si>
  <si>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</si>
  <si>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</si>
  <si>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</si>
  <si>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</si>
  <si>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</si>
  <si>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</si>
  <si>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</si>
  <si>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</si>
  <si>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</si>
  <si>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</si>
  <si>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</si>
  <si>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</si>
  <si>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</si>
  <si>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</si>
  <si>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</si>
  <si>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</si>
  <si>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</si>
  <si>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</si>
  <si>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</si>
  <si>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</si>
  <si>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</si>
  <si>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</si>
  <si>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</si>
  <si>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</si>
  <si>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</si>
  <si>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</si>
  <si>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</si>
  <si>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</si>
  <si>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</si>
  <si>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</si>
  <si>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</si>
  <si>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</si>
  <si>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</si>
  <si>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</si>
  <si>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</si>
  <si>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</si>
  <si>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</si>
  <si>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</si>
  <si>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</si>
  <si>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</si>
  <si>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</si>
  <si>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</si>
  <si>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</si>
  <si>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</si>
  <si>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</si>
  <si>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</si>
  <si>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</si>
  <si>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</si>
  <si>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</si>
  <si>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</si>
  <si>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</si>
  <si>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</si>
  <si>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</si>
  <si>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</si>
  <si>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</si>
  <si>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</si>
  <si>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</si>
  <si>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</si>
  <si>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</si>
  <si>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</si>
  <si>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</si>
  <si>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</si>
  <si>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</si>
  <si>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</si>
  <si>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</si>
  <si>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</si>
  <si>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</si>
  <si>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</si>
  <si>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</si>
  <si>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</si>
  <si>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</si>
  <si>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</si>
  <si>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</si>
  <si>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</si>
  <si>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</si>
  <si>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</si>
  <si>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</si>
  <si>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</si>
  <si>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</si>
  <si>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</si>
  <si>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</si>
  <si>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</si>
  <si>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</si>
  <si>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</si>
  <si>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</si>
  <si>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</si>
  <si>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</si>
  <si>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</si>
  <si>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</si>
  <si>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</si>
  <si>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</si>
  <si>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</si>
  <si>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</si>
  <si>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</si>
  <si>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</si>
  <si>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</si>
  <si>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</si>
  <si>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</si>
  <si>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</si>
  <si>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</si>
  <si>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</si>
  <si>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</si>
  <si>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</si>
  <si>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</si>
  <si>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</si>
  <si>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</si>
  <si>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</si>
  <si>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</si>
  <si>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</si>
  <si>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</si>
  <si>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</si>
  <si>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</si>
  <si>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</si>
  <si>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</si>
  <si>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</si>
  <si>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</si>
  <si>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</si>
  <si>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</si>
  <si>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</si>
  <si>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</si>
  <si>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</si>
  <si>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</si>
  <si>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</si>
  <si>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</si>
  <si>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</si>
  <si>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</si>
  <si>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</si>
  <si>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</si>
  <si>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</si>
  <si>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</si>
  <si>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</si>
  <si>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</si>
  <si>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</si>
  <si>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</si>
  <si>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</si>
  <si>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</si>
  <si>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</si>
  <si>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</si>
  <si>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</si>
  <si>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</si>
  <si>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</si>
  <si>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</si>
  <si>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</si>
  <si>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</si>
  <si>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</si>
  <si>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</si>
  <si>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</si>
  <si>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</si>
  <si>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</si>
  <si>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</si>
  <si>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</si>
  <si>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</si>
  <si>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</si>
  <si>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</si>
  <si>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</si>
  <si>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</si>
  <si>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</si>
  <si>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</si>
  <si>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</si>
  <si>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</si>
  <si>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</si>
  <si>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</si>
  <si>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</si>
  <si>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</si>
  <si>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</si>
  <si>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</si>
  <si>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</si>
  <si>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</si>
  <si>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</si>
  <si>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</si>
  <si>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</si>
  <si>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</si>
  <si>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</si>
  <si>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</si>
  <si>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</si>
  <si>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</si>
  <si>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</si>
  <si>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</si>
  <si>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</si>
  <si>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</si>
  <si>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</si>
  <si>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</si>
  <si>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</si>
  <si>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</si>
  <si>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</si>
  <si>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</si>
  <si>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</si>
  <si>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</si>
  <si>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</si>
  <si>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</si>
  <si>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</si>
  <si>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</si>
  <si>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</si>
  <si>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</si>
  <si>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</si>
  <si>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</si>
  <si>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</si>
  <si>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</si>
  <si>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</si>
  <si>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</si>
  <si>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</si>
  <si>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</si>
  <si>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</si>
  <si>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</si>
  <si>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</si>
  <si>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</si>
  <si>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</si>
  <si>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</si>
  <si>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</si>
  <si>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</si>
  <si>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</si>
  <si>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</si>
  <si>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</si>
  <si>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</si>
  <si>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</si>
  <si>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</si>
  <si>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</si>
  <si>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</si>
  <si>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</si>
  <si>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</si>
  <si>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</si>
  <si>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</si>
  <si>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</si>
  <si>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</si>
  <si>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</si>
  <si>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</si>
  <si>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</si>
  <si>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</si>
  <si>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</si>
  <si>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</si>
  <si>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</si>
  <si>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</si>
  <si>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</si>
  <si>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</si>
  <si>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</si>
  <si>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</si>
  <si>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</si>
  <si>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</si>
  <si>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</si>
  <si>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</si>
  <si>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</si>
  <si>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</si>
  <si>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</si>
  <si>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</si>
  <si>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</si>
  <si>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</si>
  <si>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</si>
  <si>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</si>
  <si>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</si>
  <si>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</si>
  <si>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</si>
  <si>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</si>
  <si>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</si>
  <si>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</si>
  <si>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</si>
  <si>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</si>
  <si>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</si>
  <si>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</si>
  <si>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</si>
  <si>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</si>
  <si>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</si>
  <si>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</si>
  <si>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</si>
  <si>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</si>
  <si>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</si>
  <si>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</si>
  <si>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</si>
  <si>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</si>
  <si>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</si>
  <si>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</si>
  <si>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</si>
  <si>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</si>
  <si>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</si>
  <si>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</si>
  <si>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</si>
  <si>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</si>
  <si>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</si>
  <si>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</si>
  <si>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</si>
  <si>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</si>
  <si>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</si>
  <si>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</si>
  <si>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</si>
  <si>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</si>
  <si>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</si>
  <si>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</si>
  <si>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</si>
  <si>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</si>
  <si>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</si>
  <si>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</si>
  <si>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</si>
  <si>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</si>
  <si>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</si>
  <si>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</si>
  <si>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</si>
  <si>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</si>
  <si>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</si>
  <si>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</si>
  <si>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</si>
  <si>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</si>
  <si>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</si>
  <si>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</si>
  <si>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</si>
  <si>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</si>
  <si>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</si>
  <si>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</si>
  <si>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</si>
  <si>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</si>
  <si>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</si>
  <si>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</si>
  <si>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</si>
  <si>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</si>
  <si>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</si>
  <si>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</si>
  <si>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</si>
  <si>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</si>
  <si>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</si>
  <si>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</si>
  <si>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</si>
  <si>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</si>
  <si>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</si>
  <si>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</si>
  <si>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</si>
  <si>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</si>
  <si>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</si>
  <si>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</si>
  <si>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</si>
  <si>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</si>
  <si>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</si>
  <si>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</si>
  <si>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</si>
  <si>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</si>
  <si>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</si>
  <si>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</si>
  <si>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</si>
  <si>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</si>
  <si>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</si>
  <si>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</si>
  <si>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</si>
  <si>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</si>
  <si>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</si>
  <si>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</si>
  <si>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</si>
  <si>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</si>
  <si>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</si>
  <si>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</si>
  <si>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</si>
  <si>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</si>
  <si>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</si>
  <si>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</si>
  <si>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</si>
  <si>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</si>
  <si>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</si>
  <si>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</si>
  <si>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</si>
  <si>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</si>
  <si>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</si>
  <si>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</si>
  <si>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</si>
  <si>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</si>
  <si>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</si>
  <si>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</si>
  <si>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</si>
  <si>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</si>
  <si>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</si>
  <si>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</si>
  <si>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</si>
  <si>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</si>
  <si>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</si>
  <si>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</si>
  <si>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</si>
  <si>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</si>
  <si>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</si>
  <si>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</si>
  <si>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</si>
  <si>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</si>
  <si>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</si>
  <si>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</si>
  <si>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</si>
  <si>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</si>
  <si>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</si>
  <si>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</si>
  <si>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</si>
  <si>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</si>
  <si>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</si>
  <si>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</si>
  <si>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</si>
  <si>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</si>
  <si>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</si>
  <si>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</si>
  <si>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</si>
  <si>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</si>
  <si>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</si>
  <si>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</si>
  <si>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</si>
  <si>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</si>
  <si>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</si>
  <si>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</si>
  <si>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</si>
  <si>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</si>
  <si>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</si>
  <si>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</si>
  <si>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</si>
  <si>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</si>
  <si>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</si>
  <si>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</si>
  <si>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</si>
  <si>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</si>
  <si>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</si>
  <si>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</si>
  <si>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</si>
  <si>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</si>
  <si>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</si>
  <si>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</si>
  <si>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</si>
  <si>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</si>
  <si>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</si>
  <si>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</si>
  <si>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</si>
  <si>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</si>
  <si>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</si>
  <si>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</si>
  <si>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</si>
  <si>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</si>
  <si>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</si>
  <si>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</si>
  <si>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</si>
  <si>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</si>
  <si>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</si>
  <si>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</si>
  <si>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</si>
  <si>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</si>
  <si>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</si>
  <si>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</si>
  <si>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</si>
  <si>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</si>
  <si>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</si>
  <si>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</si>
  <si>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</si>
  <si>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</si>
  <si>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</si>
  <si>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</si>
  <si>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</si>
  <si>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</si>
  <si>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</si>
  <si>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</si>
  <si>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</si>
  <si>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</si>
  <si>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</si>
  <si>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</si>
  <si>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</si>
  <si>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</si>
  <si>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</si>
  <si>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</si>
  <si>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</si>
  <si>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</si>
  <si>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</si>
  <si>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</si>
  <si>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</si>
  <si>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</si>
  <si>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</si>
  <si>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</si>
  <si>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</si>
  <si>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</si>
  <si>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</si>
  <si>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</si>
  <si>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</si>
  <si>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</si>
  <si>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</si>
  <si>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</si>
  <si>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</si>
  <si>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</si>
  <si>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</si>
  <si>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</si>
  <si>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</si>
  <si>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</si>
  <si>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</si>
  <si>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</si>
  <si>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</si>
  <si>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</si>
  <si>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</si>
  <si>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</si>
  <si>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</si>
  <si>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</si>
  <si>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</si>
  <si>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</si>
  <si>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</si>
  <si>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</si>
  <si>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</si>
  <si>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</si>
  <si>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</si>
  <si>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</si>
  <si>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</si>
  <si>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</si>
  <si>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</si>
  <si>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</si>
  <si>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</si>
  <si>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</si>
  <si>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</si>
  <si>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</si>
  <si>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</si>
  <si>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</si>
  <si>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</si>
  <si>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</si>
  <si>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</si>
  <si>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</si>
  <si>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</si>
  <si>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</si>
  <si>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</si>
  <si>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</si>
  <si>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</si>
  <si>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</si>
  <si>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</si>
  <si>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</si>
  <si>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</si>
  <si>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</si>
  <si>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</si>
  <si>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</si>
  <si>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</si>
  <si>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</si>
  <si>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</si>
  <si>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</si>
  <si>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</si>
  <si>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</si>
  <si>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</si>
  <si>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</si>
  <si>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</si>
  <si>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</si>
  <si>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</si>
  <si>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</si>
  <si>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</si>
  <si>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</si>
  <si>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</si>
  <si>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</si>
  <si>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</si>
  <si>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</si>
  <si>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</si>
  <si>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</si>
  <si>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</si>
  <si>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</si>
  <si>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</si>
  <si>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</si>
  <si>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</si>
  <si>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</si>
  <si>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</si>
  <si>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</si>
  <si>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</si>
  <si>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</si>
  <si>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</si>
  <si>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</si>
  <si>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</si>
  <si>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</si>
  <si>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</si>
  <si>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</si>
  <si>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</si>
  <si>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</si>
  <si>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</si>
  <si>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</si>
  <si>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</si>
  <si>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</si>
  <si>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</si>
  <si>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</si>
  <si>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</si>
  <si>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</si>
  <si>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</si>
  <si>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</si>
  <si>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</si>
  <si>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</si>
  <si>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</si>
  <si>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</si>
  <si>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</si>
  <si>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</si>
  <si>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</si>
  <si>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</si>
  <si>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</si>
  <si>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</si>
  <si>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</si>
  <si>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</si>
  <si>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</si>
  <si>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</si>
  <si>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</si>
  <si>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</si>
  <si>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</si>
  <si>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</si>
  <si>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</si>
  <si>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</si>
  <si>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</si>
  <si>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</si>
  <si>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</si>
  <si>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</si>
  <si>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</si>
  <si>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</si>
  <si>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</si>
  <si>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</si>
  <si>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</si>
  <si>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</si>
  <si>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</si>
  <si>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</si>
  <si>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</si>
  <si>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</si>
  <si>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</si>
  <si>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</si>
  <si>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</si>
  <si>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</si>
  <si>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</si>
  <si>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</si>
  <si>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</si>
  <si>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</si>
  <si>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</si>
  <si>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</si>
  <si>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</si>
  <si>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</si>
  <si>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</si>
  <si>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</si>
  <si>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</si>
  <si>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</si>
  <si>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</si>
  <si>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</si>
  <si>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</si>
  <si>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</si>
  <si>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</si>
  <si>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</si>
  <si>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</si>
  <si>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</si>
  <si>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</si>
  <si>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</si>
  <si>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</si>
  <si>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</si>
  <si>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</si>
  <si>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</si>
  <si>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</si>
  <si>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</si>
  <si>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</si>
  <si>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</si>
  <si>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</si>
  <si>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</si>
  <si>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</si>
  <si>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</si>
  <si>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</si>
  <si>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</si>
  <si>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</si>
  <si>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</si>
  <si>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</si>
  <si>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</si>
  <si>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</si>
  <si>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</si>
  <si>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</si>
  <si>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</si>
  <si>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</si>
  <si>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</si>
  <si>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</si>
  <si>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</si>
  <si>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</si>
  <si>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</si>
  <si>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</si>
  <si>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</si>
  <si>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</si>
  <si>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</si>
  <si>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</si>
  <si>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</si>
  <si>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</si>
  <si>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</si>
  <si>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</si>
  <si>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</si>
  <si>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</si>
  <si>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</si>
  <si>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</si>
  <si>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</si>
  <si>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</si>
  <si>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</si>
  <si>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</si>
  <si>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</si>
  <si>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</si>
  <si>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</si>
  <si>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</si>
  <si>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</si>
  <si>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</si>
  <si>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</si>
  <si>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</si>
  <si>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</si>
  <si>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</si>
  <si>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</si>
  <si>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</si>
  <si>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</si>
  <si>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</si>
  <si>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</si>
  <si>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</si>
  <si>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</si>
  <si>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</si>
  <si>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</si>
  <si>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</si>
  <si>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</si>
  <si>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</si>
  <si>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</si>
  <si>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</si>
  <si>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</si>
  <si>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</si>
  <si>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</si>
  <si>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</si>
  <si>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</si>
  <si>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</si>
  <si>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</si>
  <si>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</si>
  <si>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</si>
  <si>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</si>
  <si>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</si>
  <si>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</si>
  <si>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</si>
  <si>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</si>
  <si>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</si>
  <si>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</si>
  <si>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</si>
  <si>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</si>
  <si>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</si>
  <si>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</si>
  <si>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</si>
  <si>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</si>
  <si>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</si>
  <si>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</si>
  <si>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</si>
  <si>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</si>
  <si>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</si>
  <si>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</si>
  <si>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</si>
  <si>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</si>
  <si>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</si>
  <si>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</si>
  <si>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</si>
  <si>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</si>
  <si>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</si>
  <si>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</si>
  <si>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</si>
  <si>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</si>
  <si>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</si>
  <si>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</si>
  <si>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</si>
  <si>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</si>
  <si>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</si>
  <si>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</si>
  <si>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</si>
  <si>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</si>
  <si>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</si>
  <si>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</si>
  <si>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</si>
  <si>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</si>
  <si>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</si>
  <si>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</si>
  <si>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</si>
  <si>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</si>
  <si>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</si>
  <si>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</si>
  <si>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</si>
  <si>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</si>
  <si>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</si>
  <si>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</si>
  <si>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</si>
  <si>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</si>
  <si>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</si>
  <si>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</si>
  <si>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</si>
  <si>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</si>
  <si>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</si>
  <si>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</si>
  <si>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</si>
  <si>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</si>
  <si>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</si>
  <si>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</si>
  <si>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</si>
  <si>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</si>
  <si>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</si>
  <si>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</si>
  <si>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</si>
  <si>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</si>
  <si>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</si>
  <si>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</si>
  <si>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</si>
  <si>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</si>
  <si>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</si>
  <si>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</si>
  <si>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</si>
  <si>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</si>
  <si>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</si>
  <si>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</si>
  <si>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</si>
  <si>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</si>
  <si>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</si>
  <si>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</si>
  <si>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</si>
  <si>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</si>
  <si>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</si>
  <si>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</si>
  <si>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</si>
  <si>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</si>
  <si>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</si>
  <si>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</si>
  <si>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</si>
  <si>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</si>
  <si>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</si>
  <si>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</si>
  <si>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</si>
  <si>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</si>
  <si>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</si>
  <si>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</si>
  <si>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</si>
  <si>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</si>
  <si>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</si>
  <si>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</si>
  <si>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</si>
  <si>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</si>
  <si>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</si>
  <si>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</si>
  <si>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</si>
  <si>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</si>
  <si>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</si>
  <si>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</si>
  <si>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</si>
  <si>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</si>
  <si>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</si>
  <si>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</si>
  <si>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</si>
  <si>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</si>
  <si>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</si>
  <si>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</si>
  <si>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</si>
  <si>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</si>
  <si>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</si>
  <si>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</si>
  <si>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</si>
  <si>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</si>
  <si>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</si>
  <si>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</si>
  <si>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</si>
  <si>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</si>
  <si>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</si>
  <si>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</si>
  <si>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</si>
  <si>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</si>
  <si>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</si>
  <si>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</si>
  <si>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</si>
  <si>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</si>
  <si>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</si>
  <si>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</si>
  <si>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</si>
  <si>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</si>
  <si>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</si>
  <si>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</si>
  <si>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</si>
  <si>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</si>
  <si>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</si>
  <si>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</si>
  <si>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</si>
  <si>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</si>
  <si>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</si>
  <si>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</si>
  <si>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</si>
  <si>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</si>
  <si>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</si>
  <si>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</si>
  <si>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</si>
  <si>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</si>
  <si>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</si>
  <si>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</si>
  <si>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</si>
  <si>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</si>
  <si>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</si>
  <si>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</si>
  <si>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</si>
  <si>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</si>
  <si>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</si>
  <si>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</si>
  <si>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</si>
  <si>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</si>
  <si>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</si>
  <si>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</si>
  <si>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</si>
  <si>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</si>
  <si>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</si>
  <si>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</si>
  <si>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</si>
  <si>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</si>
  <si>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</si>
  <si>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</si>
  <si>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</si>
  <si>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</si>
  <si>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</si>
  <si>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</si>
  <si>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</si>
  <si>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</si>
  <si>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</si>
  <si>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</si>
  <si>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</si>
  <si>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</si>
  <si>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</si>
  <si>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</si>
  <si>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</si>
  <si>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</si>
  <si>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</si>
  <si>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</si>
  <si>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</si>
  <si>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</si>
  <si>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</si>
  <si>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</si>
  <si>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</si>
  <si>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</si>
  <si>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</si>
  <si>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</si>
  <si>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</si>
  <si>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</si>
  <si>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</si>
  <si>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</si>
  <si>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</si>
  <si>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</si>
  <si>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</si>
  <si>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</si>
  <si>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</si>
  <si>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</si>
  <si>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</si>
  <si>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</si>
  <si>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</si>
  <si>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</si>
  <si>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</si>
  <si>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</si>
  <si>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</si>
  <si>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</si>
  <si>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</si>
  <si>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</si>
  <si>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</si>
  <si>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</si>
  <si>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</si>
  <si>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</si>
  <si>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</si>
  <si>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</si>
  <si>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</si>
  <si>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</si>
  <si>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</si>
  <si>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</si>
  <si>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</si>
  <si>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</si>
  <si>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</si>
  <si>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</si>
  <si>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</si>
  <si>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</si>
  <si>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</si>
  <si>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</si>
  <si>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</si>
  <si>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</si>
  <si>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</si>
  <si>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</si>
  <si>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</si>
  <si>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</si>
  <si>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</si>
  <si>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</si>
  <si>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</si>
  <si>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</si>
  <si>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</si>
  <si>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</si>
  <si>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</si>
  <si>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</si>
  <si>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</si>
  <si>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</si>
  <si>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</si>
  <si>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</si>
  <si>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</si>
  <si>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</si>
  <si>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</si>
  <si>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</si>
  <si>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</si>
  <si>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</si>
  <si>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</si>
  <si>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</si>
  <si>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</si>
  <si>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</si>
  <si>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</si>
  <si>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</si>
  <si>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</si>
  <si>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</si>
  <si>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</si>
  <si>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</si>
  <si>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</si>
  <si>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</si>
  <si>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</si>
  <si>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</si>
  <si>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</si>
  <si>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</si>
  <si>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</si>
  <si>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</si>
  <si>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</si>
  <si>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</si>
  <si>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</si>
  <si>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</si>
  <si>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</si>
  <si>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</si>
  <si>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</si>
  <si>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</si>
  <si>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</si>
  <si>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</si>
  <si>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</si>
  <si>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</si>
  <si>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</si>
  <si>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</si>
  <si>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</si>
  <si>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</si>
  <si>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</si>
  <si>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</si>
  <si>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</si>
  <si>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</si>
  <si>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</si>
  <si>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</si>
  <si>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</si>
  <si>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</si>
  <si>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</si>
  <si>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</si>
  <si>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</si>
  <si>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</si>
  <si>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</si>
  <si>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</si>
  <si>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</si>
  <si>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</si>
  <si>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</si>
  <si>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</si>
  <si>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</si>
  <si>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</si>
  <si>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</si>
  <si>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</si>
  <si>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</si>
  <si>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</si>
  <si>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</si>
  <si>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</si>
  <si>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</si>
  <si>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</si>
  <si>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</si>
  <si>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</si>
  <si>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</si>
  <si>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</si>
  <si>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</si>
  <si>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</si>
  <si>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</si>
  <si>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</si>
  <si>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</si>
  <si>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</si>
  <si>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</si>
  <si>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</si>
  <si>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</si>
  <si>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</si>
  <si>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</si>
  <si>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</si>
  <si>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</si>
  <si>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</si>
  <si>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</si>
  <si>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</si>
  <si>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</si>
  <si>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</si>
  <si>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</si>
  <si>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</si>
  <si>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</si>
  <si>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</si>
  <si>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</si>
  <si>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</si>
  <si>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</si>
  <si>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</si>
  <si>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</si>
  <si>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</si>
  <si>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</si>
  <si>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</si>
  <si>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</si>
  <si>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</si>
  <si>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</si>
  <si>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</si>
  <si>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</si>
  <si>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</si>
  <si>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</si>
  <si>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</si>
  <si>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</si>
  <si>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</si>
  <si>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</si>
  <si>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</si>
  <si>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</si>
  <si>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</si>
  <si>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</si>
  <si>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</si>
  <si>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</si>
  <si>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</si>
  <si>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</si>
  <si>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</si>
  <si>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</si>
  <si>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</si>
  <si>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</si>
  <si>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</si>
  <si>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</si>
  <si>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</si>
  <si>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</si>
  <si>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</si>
  <si>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</si>
  <si>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</si>
  <si>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</si>
  <si>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</si>
  <si>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</si>
  <si>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</si>
  <si>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</si>
  <si>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</si>
  <si>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</si>
  <si>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</si>
  <si>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</si>
  <si>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</si>
  <si>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</si>
  <si>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</si>
  <si>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</si>
  <si>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</si>
  <si>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</si>
  <si>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</si>
  <si>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</si>
  <si>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</si>
  <si>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</si>
  <si>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</si>
  <si>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</si>
  <si>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</si>
  <si>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</si>
  <si>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</si>
  <si>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</si>
  <si>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</si>
  <si>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</si>
  <si>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</si>
  <si>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</si>
  <si>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</si>
  <si>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</si>
  <si>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</si>
  <si>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</si>
  <si>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</si>
  <si>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</si>
  <si>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</si>
  <si>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</si>
  <si>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</si>
  <si>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</si>
  <si>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</si>
  <si>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</si>
  <si>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</si>
  <si>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</si>
  <si>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</si>
  <si>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</si>
  <si>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</si>
  <si>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</si>
  <si>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</si>
  <si>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</si>
  <si>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</si>
  <si>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</si>
  <si>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</si>
  <si>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</si>
  <si>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</si>
  <si>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</si>
  <si>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</si>
  <si>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</si>
  <si>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</si>
  <si>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</si>
  <si>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</si>
  <si>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</si>
  <si>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</si>
  <si>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</si>
  <si>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</si>
  <si>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</si>
  <si>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</si>
  <si>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</si>
  <si>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</si>
  <si>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</si>
  <si>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</si>
  <si>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</si>
  <si>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</si>
  <si>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</si>
  <si>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</si>
  <si>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</si>
  <si>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</si>
  <si>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</si>
  <si>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</si>
  <si>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</si>
  <si>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</si>
  <si>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</si>
  <si>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</si>
  <si>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</si>
  <si>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</si>
  <si>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</si>
  <si>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</si>
  <si>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</si>
  <si>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</si>
  <si>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</si>
  <si>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</si>
  <si>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</si>
  <si>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</si>
  <si>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</si>
  <si>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</si>
  <si>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</si>
  <si>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</si>
  <si>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</si>
  <si>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</si>
  <si>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</si>
  <si>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</si>
  <si>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</si>
  <si>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</si>
  <si>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</si>
  <si>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</si>
  <si>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</si>
  <si>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</si>
  <si>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</si>
  <si>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</si>
  <si>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</si>
  <si>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</si>
  <si>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</si>
  <si>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</si>
  <si>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</si>
  <si>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</si>
  <si>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</si>
  <si>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</si>
  <si>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</si>
  <si>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</si>
  <si>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</si>
  <si>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</si>
  <si>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</si>
  <si>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</si>
  <si>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</si>
  <si>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</si>
  <si>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</si>
  <si>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</si>
  <si>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</si>
  <si>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</si>
  <si>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</si>
  <si>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</si>
  <si>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</si>
  <si>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</si>
  <si>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</si>
  <si>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</si>
  <si>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</si>
  <si>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</si>
  <si>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</si>
  <si>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</si>
  <si>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</si>
  <si>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</si>
  <si>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</si>
  <si>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</si>
  <si>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</si>
  <si>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</si>
  <si>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</si>
  <si>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</si>
  <si>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</si>
  <si>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</si>
  <si>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</si>
  <si>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</si>
  <si>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</si>
  <si>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</si>
  <si>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</si>
  <si>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</si>
  <si>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</si>
  <si>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</si>
  <si>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</si>
  <si>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</si>
  <si>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</si>
  <si>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</si>
  <si>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</si>
  <si>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</si>
  <si>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</si>
  <si>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</si>
  <si>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</si>
  <si>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</si>
  <si>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</si>
  <si>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</si>
  <si>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</si>
  <si>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</si>
  <si>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</si>
  <si>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</si>
  <si>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</si>
  <si>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</si>
  <si>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</si>
  <si>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</si>
  <si>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</si>
  <si>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</si>
  <si>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</si>
  <si>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</si>
  <si>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</si>
  <si>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</si>
  <si>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</si>
  <si>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</si>
  <si>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</si>
  <si>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</si>
  <si>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</si>
  <si>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</si>
  <si>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</si>
  <si>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</si>
  <si>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</si>
  <si>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</si>
  <si>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</si>
  <si>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</si>
  <si>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</si>
  <si>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</si>
  <si>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</si>
  <si>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</si>
  <si>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</si>
  <si>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</si>
  <si>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</si>
  <si>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</si>
  <si>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</si>
  <si>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</si>
  <si>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</si>
  <si>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</si>
  <si>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</si>
  <si>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</si>
  <si>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</si>
  <si>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</si>
  <si>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</si>
  <si>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</si>
  <si>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</si>
  <si>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</si>
  <si>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</si>
  <si>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</si>
  <si>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</si>
  <si>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</si>
  <si>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</si>
  <si>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</si>
  <si>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</si>
  <si>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</si>
  <si>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</si>
  <si>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</si>
  <si>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</si>
  <si>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</si>
  <si>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</si>
  <si>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</si>
  <si>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</si>
  <si>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</si>
  <si>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</si>
  <si>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</si>
  <si>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</si>
  <si>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</si>
  <si>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</si>
  <si>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</si>
  <si>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</si>
  <si>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</si>
  <si>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</si>
  <si>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</si>
  <si>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</si>
  <si>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</si>
  <si>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</si>
  <si>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</si>
  <si>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</si>
  <si>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</si>
  <si>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</si>
  <si>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</si>
  <si>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</si>
  <si>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</si>
  <si>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</si>
  <si>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</si>
  <si>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</si>
  <si>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</si>
  <si>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</si>
  <si>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</si>
  <si>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</si>
  <si>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</si>
  <si>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</si>
  <si>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</si>
  <si>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</si>
  <si>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</si>
  <si>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</si>
  <si>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</si>
  <si>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</si>
  <si>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</si>
  <si>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</si>
  <si>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</si>
  <si>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</si>
  <si>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</si>
  <si>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</si>
  <si>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</si>
  <si>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</si>
  <si>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</si>
  <si>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</si>
  <si>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</si>
  <si>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</si>
  <si>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</si>
  <si>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</si>
  <si>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</si>
  <si>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</si>
  <si>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</si>
  <si>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</si>
  <si>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</si>
  <si>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</si>
  <si>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</si>
  <si>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</si>
  <si>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</si>
  <si>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</si>
  <si>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</si>
  <si>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</si>
  <si>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</si>
  <si>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</si>
  <si>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</si>
  <si>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</si>
  <si>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</si>
  <si>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</si>
  <si>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</si>
  <si>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</si>
  <si>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</si>
  <si>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</si>
  <si>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</si>
  <si>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</si>
  <si>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</si>
  <si>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</si>
  <si>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</si>
  <si>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</si>
  <si>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</si>
  <si>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</si>
  <si>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</si>
  <si>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</si>
  <si>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</si>
  <si>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</si>
  <si>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</si>
  <si>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</si>
  <si>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</si>
  <si>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</si>
  <si>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</si>
  <si>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</si>
  <si>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</si>
  <si>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</si>
  <si>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</si>
  <si>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</si>
  <si>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</si>
  <si>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</si>
  <si>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</si>
  <si>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</si>
  <si>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</si>
  <si>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</si>
  <si>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</si>
  <si>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</si>
  <si>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</si>
  <si>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</si>
  <si>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</si>
  <si>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</si>
  <si>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</si>
  <si>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</si>
  <si>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</si>
  <si>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</si>
  <si>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</si>
  <si>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</si>
  <si>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</si>
  <si>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</si>
  <si>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</si>
  <si>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</si>
  <si>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</si>
  <si>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</si>
  <si>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</si>
  <si>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</si>
  <si>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</si>
  <si>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</si>
  <si>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</si>
  <si>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</si>
  <si>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</si>
  <si>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</si>
  <si>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</si>
  <si>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</si>
  <si>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</si>
  <si>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</si>
  <si>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</si>
  <si>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</si>
  <si>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</si>
  <si>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</si>
  <si>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</si>
  <si>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</si>
  <si>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</si>
  <si>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</si>
  <si>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</si>
  <si>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</si>
  <si>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</si>
  <si>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</si>
  <si>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</si>
  <si>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</si>
  <si>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</si>
  <si>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</si>
  <si>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</si>
  <si>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</si>
  <si>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</si>
  <si>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</si>
  <si>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</si>
  <si>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</si>
  <si>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</si>
  <si>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</si>
  <si>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</si>
  <si>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</si>
  <si>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</si>
  <si>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</si>
  <si>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</si>
  <si>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</si>
  <si>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</si>
  <si>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</si>
  <si>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</si>
  <si>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</si>
  <si>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</si>
  <si>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</si>
  <si>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</si>
  <si>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</si>
  <si>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</si>
  <si>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</si>
  <si>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</si>
  <si>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</si>
  <si>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</si>
  <si>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</si>
  <si>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</si>
  <si>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</si>
  <si>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</si>
  <si>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</si>
  <si>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</si>
  <si>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</si>
  <si>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</si>
  <si>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</si>
  <si>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</si>
  <si>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</si>
  <si>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</si>
  <si>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</si>
  <si>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</si>
  <si>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</si>
  <si>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</si>
  <si>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</si>
  <si>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</si>
  <si>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</si>
  <si>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</si>
  <si>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</si>
  <si>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</si>
  <si>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</si>
  <si>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</si>
  <si>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</si>
  <si>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</si>
  <si>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</si>
  <si>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</si>
  <si>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</si>
  <si>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</si>
  <si>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</si>
  <si>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</si>
  <si>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</si>
  <si>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</si>
  <si>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</si>
  <si>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</si>
  <si>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</si>
  <si>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</si>
  <si>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</si>
  <si>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</si>
  <si>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</si>
  <si>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</si>
  <si>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</si>
  <si>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</si>
  <si>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</si>
  <si>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</si>
  <si>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</si>
  <si>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</si>
  <si>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</si>
  <si>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</si>
  <si>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</si>
  <si>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</si>
  <si>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</si>
  <si>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</si>
  <si>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</si>
  <si>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</si>
  <si>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</si>
  <si>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</si>
  <si>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</si>
  <si>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</si>
  <si>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</si>
  <si>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</si>
  <si>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</si>
  <si>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</si>
  <si>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</si>
  <si>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</si>
  <si>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</si>
  <si>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</si>
  <si>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</si>
  <si>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</si>
  <si>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</si>
  <si>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</si>
  <si>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</si>
  <si>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</si>
  <si>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</si>
  <si>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</si>
  <si>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</si>
  <si>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</si>
  <si>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</si>
  <si>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</si>
  <si>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</si>
  <si>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</si>
  <si>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</si>
  <si>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</si>
  <si>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</si>
  <si>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</si>
  <si>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</si>
  <si>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</si>
  <si>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</si>
  <si>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</si>
  <si>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</si>
  <si>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</si>
  <si>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</si>
  <si>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</si>
  <si>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</si>
  <si>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</si>
  <si>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</si>
  <si>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</si>
  <si>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</si>
  <si>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</si>
  <si>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</si>
  <si>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</si>
  <si>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</si>
  <si>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</si>
  <si>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</si>
  <si>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</si>
  <si>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</si>
  <si>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</si>
  <si>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</si>
  <si>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</si>
  <si>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</si>
  <si>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</si>
  <si>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</si>
  <si>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</si>
  <si>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</si>
  <si>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</si>
  <si>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</si>
  <si>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</si>
  <si>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</si>
  <si>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</si>
  <si>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</si>
  <si>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</si>
  <si>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</si>
  <si>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</si>
  <si>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</si>
  <si>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</si>
  <si>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</si>
  <si>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</si>
  <si>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</si>
  <si>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</si>
  <si>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</si>
  <si>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</si>
  <si>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</si>
  <si>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</si>
  <si>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</si>
  <si>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</si>
  <si>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</si>
  <si>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</si>
  <si>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</si>
  <si>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</si>
  <si>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</si>
  <si>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</si>
  <si>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</si>
  <si>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</si>
  <si>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</si>
  <si>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</si>
  <si>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</si>
  <si>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</si>
  <si>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</si>
  <si>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</si>
  <si>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</si>
  <si>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</si>
  <si>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</si>
  <si>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</si>
  <si>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</si>
  <si>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</si>
  <si>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</si>
  <si>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</si>
  <si>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</si>
  <si>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</si>
  <si>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</si>
  <si>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</si>
  <si>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</si>
  <si>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</si>
  <si>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</si>
  <si>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</si>
  <si>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</si>
  <si>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</si>
  <si>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</si>
  <si>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</si>
  <si>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</si>
  <si>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</si>
  <si>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</si>
  <si>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</si>
  <si>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</si>
  <si>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</si>
  <si>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</si>
  <si>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</si>
  <si>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</si>
  <si>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</si>
  <si>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</si>
  <si>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</si>
  <si>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</si>
  <si>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</si>
  <si>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</si>
  <si>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</si>
  <si>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</si>
  <si>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</si>
  <si>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</si>
  <si>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</si>
  <si>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</si>
  <si>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</si>
  <si>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</si>
  <si>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</si>
  <si>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</si>
  <si>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</si>
  <si>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</si>
  <si>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</si>
  <si>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</si>
  <si>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</si>
  <si>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</si>
  <si>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</si>
  <si>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</si>
  <si>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</si>
  <si>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</si>
  <si>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</si>
  <si>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</si>
  <si>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</si>
  <si>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</si>
  <si>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</si>
  <si>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</si>
  <si>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</si>
  <si>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</si>
  <si>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</si>
  <si>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</si>
  <si>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</si>
  <si>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</si>
  <si>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</si>
  <si>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</si>
  <si>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</si>
  <si>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</si>
  <si>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</si>
  <si>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</si>
  <si>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</si>
  <si>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</si>
  <si>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</si>
  <si>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</si>
  <si>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</si>
  <si>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</si>
  <si>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</si>
  <si>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</si>
  <si>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</si>
  <si>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</si>
  <si>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</si>
  <si>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</si>
  <si>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</si>
  <si>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</si>
  <si>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</si>
  <si>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</si>
  <si>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</si>
  <si>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</si>
  <si>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</si>
  <si>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</si>
  <si>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</si>
  <si>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</si>
  <si>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</si>
  <si>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</si>
  <si>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</si>
  <si>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</si>
  <si>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</si>
  <si>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</si>
  <si>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</si>
  <si>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</si>
  <si>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</si>
  <si>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</si>
  <si>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</si>
  <si>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</si>
  <si>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</si>
  <si>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</si>
  <si>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</si>
  <si>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</si>
  <si>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</si>
  <si>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</si>
  <si>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</si>
  <si>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</si>
  <si>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</si>
  <si>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</si>
  <si>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</si>
  <si>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</si>
  <si>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</si>
  <si>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</si>
  <si>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</si>
  <si>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</si>
  <si>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</si>
  <si>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</si>
  <si>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</si>
  <si>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</si>
  <si>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</si>
  <si>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</si>
  <si>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</si>
  <si>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</si>
  <si>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</si>
  <si>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</si>
  <si>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</si>
  <si>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</si>
  <si>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</si>
  <si>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</si>
  <si>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</si>
  <si>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</si>
  <si>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</si>
  <si>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</si>
  <si>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</si>
  <si>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</si>
  <si>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</si>
  <si>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</si>
  <si>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</si>
  <si>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</si>
  <si>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</si>
  <si>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</si>
  <si>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</si>
  <si>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</si>
  <si>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</si>
  <si>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</si>
  <si>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</si>
  <si>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</si>
  <si>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</si>
  <si>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</si>
  <si>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</si>
  <si>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</si>
  <si>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</si>
  <si>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</si>
  <si>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</si>
  <si>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</si>
  <si>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</si>
  <si>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</si>
  <si>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</si>
  <si>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</si>
  <si>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</si>
  <si>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</si>
  <si>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</si>
  <si>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</si>
  <si>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</si>
  <si>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</si>
  <si>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</si>
  <si>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</si>
  <si>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</si>
  <si>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</si>
  <si>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</si>
  <si>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</si>
  <si>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</si>
  <si>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</si>
  <si>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</si>
  <si>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</si>
  <si>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</si>
  <si>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</si>
  <si>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</si>
  <si>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</si>
  <si>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</si>
  <si>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</si>
  <si>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</si>
  <si>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</si>
  <si>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</si>
  <si>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</si>
  <si>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</si>
  <si>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</si>
  <si>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</si>
  <si>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</si>
  <si>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</si>
  <si>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</si>
  <si>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</si>
  <si>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</si>
  <si>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</si>
  <si>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</si>
  <si>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</si>
  <si>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</si>
  <si>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</si>
  <si>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</si>
  <si>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</si>
  <si>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</si>
  <si>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</si>
  <si>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</si>
  <si>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</si>
  <si>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</si>
  <si>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</si>
  <si>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</si>
  <si>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</si>
  <si>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</si>
  <si>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</si>
  <si>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</si>
  <si>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</si>
  <si>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</si>
  <si>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</si>
  <si>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</si>
  <si>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</si>
  <si>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</si>
  <si>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</si>
  <si>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</si>
  <si>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</si>
  <si>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</si>
  <si>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</si>
  <si>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</si>
  <si>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</si>
  <si>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</si>
  <si>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</si>
  <si>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</si>
  <si>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</si>
  <si>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</si>
  <si>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</si>
  <si>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</si>
  <si>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</si>
  <si>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</si>
  <si>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</si>
  <si>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</si>
  <si>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</si>
  <si>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</si>
  <si>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</si>
  <si>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</si>
  <si>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</si>
  <si>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</si>
  <si>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</si>
  <si>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</si>
  <si>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</si>
  <si>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</si>
  <si>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</si>
  <si>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</si>
  <si>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</si>
  <si>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</si>
  <si>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</si>
  <si>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</si>
  <si>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</si>
  <si>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</si>
  <si>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</si>
  <si>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</si>
  <si>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</si>
  <si>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</si>
  <si>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</si>
  <si>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</si>
  <si>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</si>
  <si>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</si>
  <si>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</si>
  <si>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</si>
  <si>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</si>
  <si>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</si>
  <si>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</si>
  <si>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</si>
  <si>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</si>
  <si>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</si>
  <si>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</si>
  <si>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</si>
  <si>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</si>
  <si>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</si>
  <si>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</si>
  <si>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</si>
  <si>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</si>
  <si>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</si>
  <si>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</si>
  <si>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</si>
  <si>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</si>
  <si>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</si>
  <si>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</si>
  <si>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</si>
  <si>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</si>
  <si>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</si>
  <si>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</si>
  <si>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</si>
  <si>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</si>
  <si>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</si>
  <si>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</si>
  <si>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</si>
  <si>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</si>
  <si>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</si>
  <si>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</si>
  <si>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</si>
  <si>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</si>
  <si>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</si>
  <si>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</si>
  <si>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</si>
  <si>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</si>
  <si>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</si>
  <si>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</si>
  <si>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</si>
  <si>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</si>
  <si>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</si>
  <si>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</si>
  <si>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</si>
  <si>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</si>
  <si>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</si>
  <si>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</si>
  <si>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</si>
  <si>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</si>
  <si>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</si>
  <si>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</si>
  <si>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</si>
  <si>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</si>
  <si>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</si>
  <si>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</si>
  <si>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</si>
  <si>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</si>
  <si>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</si>
  <si>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</si>
  <si>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</si>
  <si>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</si>
  <si>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</si>
  <si>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</si>
  <si>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</si>
  <si>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</si>
  <si>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</si>
  <si>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</si>
  <si>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</si>
  <si>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</si>
  <si>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</si>
  <si>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</si>
  <si>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</si>
  <si>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</si>
  <si>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</si>
  <si>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</si>
  <si>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</si>
  <si>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</si>
  <si>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</si>
  <si>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</si>
  <si>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</si>
  <si>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</si>
  <si>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</si>
  <si>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</si>
  <si>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</si>
  <si>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</si>
  <si>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</si>
  <si>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</si>
  <si>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</si>
  <si>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</si>
  <si>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</si>
  <si>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</si>
  <si>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</si>
  <si>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</si>
  <si>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</si>
  <si>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</si>
  <si>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</si>
  <si>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</si>
  <si>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</si>
  <si>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</si>
  <si>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</si>
  <si>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</si>
  <si>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</si>
  <si>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</si>
  <si>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</si>
  <si>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</si>
  <si>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</si>
  <si>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</si>
  <si>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</si>
  <si>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</si>
  <si>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</si>
  <si>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</si>
  <si>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</si>
  <si>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</si>
  <si>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</si>
  <si>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</si>
  <si>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</si>
  <si>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</si>
  <si>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</si>
  <si>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</si>
  <si>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</si>
  <si>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</si>
  <si>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</si>
  <si>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</si>
  <si>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</si>
  <si>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</si>
  <si>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</si>
  <si>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</si>
  <si>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</si>
  <si>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</si>
  <si>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</si>
  <si>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</si>
  <si>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</si>
  <si>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</si>
  <si>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</si>
  <si>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</si>
  <si>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</si>
  <si>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</si>
  <si>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</si>
  <si>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</si>
  <si>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</si>
  <si>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</si>
  <si>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</si>
  <si>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</si>
  <si>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</si>
  <si>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</si>
  <si>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</si>
  <si>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</si>
  <si>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</si>
  <si>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</si>
  <si>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</si>
  <si>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</si>
  <si>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</si>
  <si>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</si>
  <si>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</si>
  <si>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</si>
  <si>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</si>
  <si>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</si>
  <si>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</si>
  <si>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</si>
  <si>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</si>
  <si>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</si>
  <si>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</si>
  <si>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</si>
  <si>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</si>
  <si>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</si>
  <si>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</si>
  <si>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</si>
  <si>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</si>
  <si>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</si>
  <si>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</si>
  <si>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</si>
  <si>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</si>
  <si>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</si>
  <si>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</si>
  <si>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</si>
  <si>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</si>
  <si>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</si>
  <si>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</si>
  <si>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</si>
  <si>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</si>
  <si>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</si>
  <si>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</si>
  <si>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</si>
  <si>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</si>
  <si>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</si>
  <si>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</si>
  <si>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</si>
  <si>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</si>
  <si>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</si>
  <si>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</si>
  <si>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</si>
  <si>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</si>
  <si>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</si>
  <si>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</si>
  <si>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</si>
  <si>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</si>
  <si>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</si>
  <si>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</si>
  <si>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</si>
  <si>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</si>
  <si>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</si>
  <si>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</si>
  <si>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</si>
  <si>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</si>
  <si>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</si>
  <si>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</si>
  <si>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</si>
  <si>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</si>
  <si>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</si>
  <si>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</si>
  <si>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</si>
  <si>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</si>
  <si>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</si>
  <si>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</si>
  <si>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</si>
  <si>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</si>
  <si>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</si>
  <si>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</si>
  <si>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</si>
  <si>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</si>
  <si>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</si>
  <si>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</si>
  <si>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</si>
  <si>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</si>
  <si>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</si>
  <si>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</si>
  <si>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</si>
  <si>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</si>
  <si>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</si>
  <si>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</si>
  <si>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</si>
  <si>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</si>
  <si>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</si>
  <si>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</si>
  <si>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</si>
  <si>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</si>
  <si>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</si>
  <si>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</si>
  <si>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</si>
  <si>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</si>
  <si>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</si>
  <si>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</si>
  <si>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</si>
  <si>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</si>
  <si>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</si>
  <si>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</si>
  <si>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</si>
  <si>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</si>
  <si>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</si>
  <si>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</si>
  <si>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</si>
  <si>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</si>
  <si>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</si>
  <si>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</si>
  <si>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</si>
  <si>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</si>
  <si>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</si>
  <si>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</si>
  <si>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</si>
  <si>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</si>
  <si>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</si>
  <si>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</si>
  <si>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</si>
  <si>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</si>
  <si>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</si>
  <si>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</si>
  <si>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</si>
  <si>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</si>
  <si>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</si>
  <si>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</si>
  <si>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</si>
  <si>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</si>
  <si>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</si>
  <si>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</si>
  <si>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</si>
  <si>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</si>
  <si>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</si>
  <si>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</si>
  <si>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</si>
  <si>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</si>
  <si>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</si>
  <si>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</si>
  <si>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</si>
  <si>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</si>
  <si>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</si>
  <si>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</si>
  <si>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</si>
  <si>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</si>
  <si>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</si>
  <si>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</si>
  <si>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</si>
  <si>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</si>
  <si>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</si>
  <si>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</si>
  <si>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</si>
  <si>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</si>
  <si>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</si>
  <si>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</si>
  <si>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</si>
  <si>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</si>
  <si>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</si>
  <si>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</si>
  <si>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</si>
  <si>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</si>
  <si>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</si>
  <si>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</si>
  <si>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</si>
  <si>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</si>
  <si>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</si>
  <si>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</si>
  <si>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</si>
  <si>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</si>
  <si>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</si>
  <si>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</si>
  <si>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</si>
  <si>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</si>
  <si>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</si>
  <si>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</si>
  <si>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</si>
  <si>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</si>
  <si>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</si>
  <si>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</si>
  <si>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</si>
  <si>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</si>
  <si>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</si>
  <si>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</si>
  <si>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</si>
  <si>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</si>
  <si>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</si>
  <si>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</si>
  <si>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</si>
  <si>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</si>
  <si>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</si>
  <si>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</si>
  <si>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</si>
  <si>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</si>
  <si>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</si>
  <si>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</si>
  <si>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</si>
  <si>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</si>
  <si>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</si>
  <si>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</si>
  <si>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</si>
  <si>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</si>
  <si>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</si>
  <si>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</si>
  <si>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</si>
  <si>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</si>
  <si>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</si>
  <si>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</si>
  <si>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</si>
  <si>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</si>
  <si>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</si>
  <si>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</si>
  <si>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</si>
  <si>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</si>
  <si>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</si>
  <si>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</si>
  <si>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</si>
  <si>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</si>
  <si>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</si>
  <si>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</si>
  <si>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</si>
  <si>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</si>
  <si>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</si>
  <si>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</si>
  <si>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</si>
  <si>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</si>
  <si>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</si>
  <si>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</si>
  <si>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</si>
  <si>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</si>
  <si>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</si>
  <si>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</si>
  <si>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</si>
  <si>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</si>
  <si>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</si>
  <si>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</si>
  <si>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</si>
  <si>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</si>
  <si>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</si>
  <si>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</si>
  <si>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</si>
  <si>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</si>
  <si>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</si>
  <si>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</si>
  <si>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</si>
  <si>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</si>
  <si>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</si>
  <si>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</si>
  <si>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</si>
  <si>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</si>
  <si>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</si>
  <si>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</si>
  <si>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</si>
  <si>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</si>
  <si>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</si>
  <si>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</si>
  <si>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</si>
  <si>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</si>
  <si>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</si>
  <si>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</si>
  <si>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</si>
  <si>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</si>
  <si>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</si>
  <si>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</si>
  <si>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</si>
  <si>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</si>
  <si>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</si>
  <si>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</si>
  <si>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</si>
  <si>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</si>
  <si>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</si>
  <si>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</si>
  <si>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</si>
  <si>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</si>
  <si>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</si>
  <si>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</si>
  <si>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</si>
  <si>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</si>
  <si>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</si>
  <si>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</si>
  <si>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</si>
  <si>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</si>
  <si>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</si>
  <si>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</si>
  <si>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</si>
  <si>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</si>
  <si>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</si>
  <si>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</si>
  <si>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</si>
  <si>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</si>
  <si>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</si>
  <si>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</si>
  <si>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</si>
  <si>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</si>
  <si>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</si>
  <si>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</si>
  <si>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</si>
  <si>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</si>
  <si>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</si>
  <si>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</si>
  <si>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</si>
  <si>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</si>
  <si>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</si>
  <si>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</si>
  <si>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</si>
  <si>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</si>
  <si>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</si>
  <si>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</si>
  <si>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</si>
  <si>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</si>
  <si>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</si>
  <si>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</si>
  <si>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</si>
  <si>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</si>
  <si>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</si>
  <si>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</si>
  <si>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</si>
  <si>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</si>
  <si>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</si>
  <si>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</si>
  <si>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</si>
  <si>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</si>
  <si>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</si>
  <si>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</si>
  <si>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</si>
  <si>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</si>
  <si>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</si>
  <si>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</si>
  <si>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</si>
  <si>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</si>
  <si>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</si>
  <si>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</si>
  <si>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</si>
  <si>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</si>
  <si>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</si>
  <si>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</si>
  <si>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</si>
  <si>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</si>
  <si>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</si>
  <si>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</si>
  <si>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</si>
  <si>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</si>
  <si>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</si>
  <si>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</si>
  <si>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</si>
  <si>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</si>
  <si>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</si>
  <si>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</si>
  <si>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</si>
  <si>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</si>
  <si>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</si>
  <si>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</si>
  <si>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</si>
  <si>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</si>
  <si>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</si>
  <si>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</si>
  <si>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</si>
  <si>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</si>
  <si>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</si>
  <si>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</si>
  <si>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</si>
  <si>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</si>
  <si>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</si>
  <si>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</si>
  <si>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</si>
  <si>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</si>
  <si>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</si>
  <si>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</si>
  <si>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</si>
  <si>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</si>
  <si>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</si>
  <si>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</si>
  <si>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</si>
  <si>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</si>
  <si>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</si>
  <si>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</si>
  <si>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</si>
  <si>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</si>
  <si>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</si>
  <si>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</si>
  <si>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</si>
  <si>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</si>
  <si>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</si>
  <si>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</si>
  <si>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</si>
  <si>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</si>
  <si>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</si>
  <si>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</si>
  <si>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</si>
  <si>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</si>
  <si>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</si>
  <si>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</si>
  <si>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</si>
  <si>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</si>
  <si>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</si>
  <si>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</si>
  <si>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</si>
  <si>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</si>
  <si>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</si>
  <si>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</si>
  <si>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</si>
  <si>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</si>
  <si>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</si>
  <si>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</si>
  <si>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</si>
  <si>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</si>
  <si>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</si>
  <si>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</si>
  <si>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</si>
  <si>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</si>
  <si>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</si>
  <si>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</si>
  <si>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</si>
  <si>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</si>
  <si>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</si>
  <si>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</si>
  <si>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</si>
  <si>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</si>
  <si>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</si>
  <si>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</si>
  <si>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</si>
  <si>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</si>
  <si>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</si>
  <si>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</si>
  <si>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</si>
  <si>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</si>
  <si>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</si>
  <si>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</si>
  <si>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</si>
  <si>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</si>
  <si>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</si>
  <si>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</si>
  <si>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</si>
  <si>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</si>
  <si>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</si>
  <si>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</si>
  <si>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</si>
  <si>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</si>
  <si>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</si>
  <si>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</si>
  <si>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</si>
  <si>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</si>
  <si>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</si>
  <si>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</si>
  <si>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</si>
  <si>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</si>
  <si>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</si>
  <si>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</si>
  <si>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</si>
  <si>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</si>
  <si>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</si>
  <si>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</si>
  <si>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</si>
  <si>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</si>
  <si>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</si>
  <si>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</si>
  <si>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</si>
  <si>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</si>
  <si>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</si>
  <si>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</si>
  <si>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</si>
  <si>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</si>
  <si>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</si>
  <si>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</si>
  <si>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</si>
  <si>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</si>
  <si>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</si>
  <si>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</si>
  <si>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</si>
  <si>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</si>
  <si>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</si>
  <si>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</si>
  <si>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</si>
  <si>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</si>
  <si>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</si>
  <si>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</si>
  <si>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</si>
  <si>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</si>
  <si>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</si>
  <si>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</si>
  <si>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</si>
  <si>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</si>
  <si>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</si>
  <si>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</si>
  <si>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</si>
  <si>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</si>
  <si>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</si>
  <si>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</si>
  <si>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</si>
  <si>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</si>
  <si>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</si>
  <si>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</si>
  <si>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</si>
  <si>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</si>
  <si>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</si>
  <si>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</si>
  <si>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</si>
  <si>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</si>
  <si>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</si>
  <si>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</si>
  <si>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</si>
  <si>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</si>
  <si>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</si>
  <si>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</si>
  <si>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</si>
  <si>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</si>
  <si>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</si>
  <si>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</si>
  <si>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</si>
  <si>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</si>
  <si>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</si>
  <si>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</si>
  <si>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</si>
  <si>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</si>
  <si>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</si>
  <si>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</si>
  <si>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</si>
  <si>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</si>
  <si>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</si>
  <si>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</si>
  <si>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</si>
  <si>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</si>
  <si>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</si>
  <si>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</si>
  <si>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</si>
  <si>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</si>
  <si>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</si>
  <si>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</si>
  <si>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</si>
  <si>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</si>
  <si>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</si>
  <si>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</si>
  <si>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</si>
  <si>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</si>
  <si>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</si>
  <si>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</si>
  <si>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</si>
  <si>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</si>
  <si>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</si>
  <si>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</si>
  <si>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</si>
  <si>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</si>
  <si>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</si>
  <si>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</si>
  <si>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</si>
  <si>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</si>
  <si>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</si>
  <si>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</si>
  <si>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</si>
  <si>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</si>
  <si>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</si>
  <si>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</si>
  <si>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</si>
  <si>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</si>
  <si>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</si>
  <si>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</si>
  <si>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</si>
  <si>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</si>
  <si>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</si>
  <si>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</si>
  <si>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</si>
  <si>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</si>
  <si>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</si>
  <si>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</si>
  <si>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</si>
  <si>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</si>
  <si>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</si>
  <si>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</si>
  <si>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</si>
  <si>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</si>
  <si>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</si>
  <si>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</si>
  <si>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</si>
  <si>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</si>
  <si>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</si>
  <si>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</si>
  <si>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</si>
  <si>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</si>
  <si>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</si>
  <si>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</si>
  <si>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</si>
  <si>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</si>
  <si>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</si>
  <si>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</si>
  <si>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</si>
  <si>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</si>
  <si>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</si>
  <si>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</si>
  <si>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</si>
  <si>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</si>
  <si>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</si>
  <si>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</si>
  <si>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</si>
  <si>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</si>
  <si>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</si>
  <si>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</si>
  <si>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</si>
  <si>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</si>
  <si>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</si>
  <si>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</si>
  <si>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</si>
  <si>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</si>
  <si>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</si>
  <si>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</si>
  <si>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</si>
  <si>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</si>
  <si>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</si>
  <si>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</si>
  <si>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</si>
  <si>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</si>
  <si>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</si>
  <si>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</si>
  <si>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</si>
  <si>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</si>
  <si>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</si>
  <si>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</si>
  <si>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</si>
  <si>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</si>
  <si>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</si>
  <si>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</si>
  <si>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</si>
  <si>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</si>
  <si>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</si>
  <si>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</si>
  <si>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</si>
  <si>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</si>
  <si>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</si>
  <si>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</si>
  <si>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</si>
  <si>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</si>
  <si>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</si>
  <si>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</si>
  <si>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</si>
  <si>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</si>
  <si>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</si>
  <si>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</si>
  <si>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</si>
  <si>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</si>
  <si>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</si>
  <si>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</si>
  <si>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</si>
  <si>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</si>
  <si>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</si>
  <si>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</si>
  <si>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</si>
  <si>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</si>
  <si>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</si>
  <si>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</si>
  <si>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</si>
  <si>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</si>
  <si>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</si>
  <si>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</si>
  <si>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</si>
  <si>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</si>
  <si>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</si>
  <si>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</si>
  <si>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</si>
  <si>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</si>
  <si>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</si>
  <si>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</si>
  <si>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</si>
  <si>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</si>
  <si>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</si>
  <si>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</si>
  <si>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</si>
  <si>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</si>
  <si>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</si>
  <si>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</si>
  <si>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</si>
  <si>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</si>
  <si>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</si>
  <si>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</si>
  <si>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</si>
  <si>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</si>
  <si>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</si>
  <si>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</si>
  <si>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</si>
  <si>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</si>
  <si>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</si>
  <si>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</si>
  <si>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</si>
  <si>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</si>
  <si>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</si>
  <si>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</si>
  <si>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</si>
  <si>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</si>
  <si>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</si>
  <si>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</si>
  <si>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</si>
  <si>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</si>
  <si>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</si>
  <si>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</si>
  <si>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</si>
  <si>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</si>
  <si>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</si>
  <si>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</si>
  <si>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</si>
  <si>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</si>
  <si>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</si>
  <si>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</si>
  <si>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</si>
  <si>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</si>
  <si>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</si>
  <si>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</si>
  <si>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</si>
  <si>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</si>
  <si>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</si>
  <si>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</si>
  <si>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</si>
  <si>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</si>
  <si>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</si>
  <si>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</si>
  <si>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</si>
  <si>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</si>
  <si>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</si>
  <si>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</si>
  <si>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</si>
  <si>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</si>
  <si>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</si>
  <si>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</si>
  <si>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</si>
  <si>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</si>
  <si>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</si>
  <si>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</si>
  <si>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</si>
  <si>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</si>
  <si>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</si>
  <si>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</si>
  <si>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</si>
  <si>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</si>
  <si>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</si>
  <si>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</si>
  <si>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</si>
  <si>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</si>
  <si>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</si>
  <si>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</si>
  <si>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</si>
  <si>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</si>
  <si>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</si>
  <si>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</si>
  <si>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</si>
  <si>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</si>
  <si>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</si>
  <si>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</si>
  <si>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</si>
  <si>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</si>
  <si>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</si>
  <si>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</si>
  <si>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</si>
  <si>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</si>
  <si>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</si>
  <si>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</si>
  <si>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</si>
  <si>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</si>
  <si>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</si>
  <si>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</si>
  <si>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</si>
  <si>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</si>
  <si>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</si>
  <si>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</si>
  <si>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</si>
  <si>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</si>
  <si>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</si>
  <si>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</si>
  <si>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</si>
  <si>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</si>
  <si>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</si>
  <si>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</si>
  <si>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</si>
  <si>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</si>
  <si>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</si>
  <si>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</si>
  <si>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</si>
  <si>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</si>
  <si>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</si>
  <si>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</si>
  <si>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</si>
  <si>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</si>
  <si>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</si>
  <si>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</si>
  <si>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</si>
  <si>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</si>
  <si>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</si>
  <si>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</si>
  <si>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</si>
  <si>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</si>
  <si>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</si>
  <si>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</si>
  <si>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</si>
  <si>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</si>
  <si>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</si>
  <si>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</si>
  <si>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</si>
  <si>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</si>
  <si>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</si>
  <si>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</si>
  <si>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</si>
  <si>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</si>
  <si>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</si>
  <si>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</si>
  <si>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</si>
  <si>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</si>
  <si>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</si>
  <si>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</si>
  <si>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</si>
  <si>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</si>
  <si>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</si>
  <si>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</si>
  <si>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</si>
  <si>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</si>
  <si>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</si>
  <si>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</si>
  <si>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</si>
  <si>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</si>
  <si>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</si>
  <si>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</si>
  <si>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</si>
  <si>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</si>
  <si>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</si>
  <si>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</si>
  <si>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</si>
  <si>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</si>
  <si>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</si>
  <si>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</si>
  <si>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</si>
  <si>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</si>
  <si>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</si>
  <si>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</si>
  <si>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</si>
  <si>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</si>
  <si>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</si>
  <si>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</si>
  <si>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</si>
  <si>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</si>
  <si>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</si>
  <si>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</si>
  <si>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</si>
  <si>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</si>
  <si>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</si>
  <si>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</si>
  <si>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</si>
  <si>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</si>
  <si>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</si>
  <si>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</si>
  <si>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</si>
  <si>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</si>
  <si>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</si>
  <si>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</si>
  <si>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</si>
  <si>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</si>
  <si>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</si>
  <si>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</si>
  <si>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</si>
  <si>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</si>
  <si>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</si>
  <si>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</si>
  <si>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</si>
  <si>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</si>
  <si>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</si>
  <si>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</si>
  <si>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</si>
  <si>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</si>
  <si>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</si>
  <si>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</si>
  <si>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</si>
  <si>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</si>
  <si>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</si>
  <si>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</si>
  <si>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</si>
  <si>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</si>
  <si>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</si>
  <si>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</si>
  <si>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</si>
  <si>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</si>
  <si>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</si>
  <si>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</si>
  <si>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</si>
  <si>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</si>
  <si>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</si>
  <si>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</si>
  <si>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</si>
  <si>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</si>
  <si>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</si>
  <si>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</si>
  <si>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</si>
  <si>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</si>
  <si>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</si>
  <si>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</si>
  <si>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</si>
  <si>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</si>
  <si>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</si>
  <si>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</si>
  <si>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</si>
  <si>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</si>
  <si>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</si>
  <si>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</si>
  <si>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</si>
  <si>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</si>
  <si>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</si>
  <si>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</si>
  <si>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</si>
  <si>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</si>
  <si>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</si>
  <si>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</si>
  <si>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</si>
  <si>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</si>
  <si>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</si>
  <si>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</si>
  <si>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</si>
  <si>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</si>
  <si>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</si>
  <si>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</si>
  <si>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</si>
  <si>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</si>
  <si>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</si>
  <si>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</si>
  <si>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</si>
  <si>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</si>
  <si>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</si>
  <si>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</si>
  <si>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</si>
  <si>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</si>
  <si>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</si>
  <si>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</si>
  <si>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</si>
  <si>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</si>
  <si>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</si>
  <si>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</si>
  <si>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</si>
  <si>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</si>
  <si>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</si>
  <si>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</si>
  <si>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</si>
  <si>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</si>
  <si>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</si>
  <si>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</si>
  <si>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</si>
  <si>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</si>
  <si>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</si>
  <si>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</si>
  <si>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</si>
  <si>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</si>
  <si>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</si>
  <si>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</si>
  <si>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</si>
  <si>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</si>
  <si>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</si>
  <si>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</si>
  <si>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</si>
  <si>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</si>
  <si>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</si>
  <si>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</si>
  <si>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</si>
  <si>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</si>
  <si>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</si>
  <si>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</si>
  <si>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</si>
  <si>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</si>
  <si>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</si>
  <si>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</si>
  <si>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</si>
  <si>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</si>
  <si>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</si>
  <si>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</si>
  <si>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</si>
  <si>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</si>
  <si>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</si>
  <si>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</si>
  <si>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</si>
  <si>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</si>
  <si>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</si>
  <si>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</si>
  <si>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</si>
  <si>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</si>
  <si>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</si>
  <si>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</si>
  <si>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</si>
  <si>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</si>
  <si>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</si>
  <si>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</si>
  <si>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</si>
  <si>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</si>
  <si>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</si>
  <si>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</si>
  <si>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</si>
  <si>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</si>
  <si>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</si>
  <si>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</si>
  <si>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</si>
  <si>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</si>
  <si>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</si>
  <si>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</si>
  <si>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</si>
  <si>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</si>
  <si>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</si>
  <si>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</si>
  <si>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</si>
  <si>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</si>
  <si>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</si>
  <si>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</si>
  <si>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</si>
  <si>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</si>
  <si>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</si>
  <si>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</si>
  <si>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</si>
  <si>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</si>
  <si>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</si>
  <si>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</si>
  <si>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</si>
  <si>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</si>
  <si>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</si>
  <si>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</si>
  <si>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</si>
  <si>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</si>
  <si>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</si>
  <si>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</si>
  <si>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</si>
  <si>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</si>
  <si>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</si>
  <si>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</si>
  <si>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</si>
  <si>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</si>
  <si>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</si>
  <si>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</si>
  <si>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</si>
  <si>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</si>
  <si>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</si>
  <si>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</si>
  <si>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</si>
  <si>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</si>
  <si>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</si>
  <si>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</si>
  <si>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</si>
  <si>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</si>
  <si>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</si>
  <si>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</si>
  <si>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</si>
  <si>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</si>
  <si>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</si>
  <si>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</si>
  <si>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</si>
  <si>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</si>
  <si>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</si>
  <si>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</si>
  <si>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</si>
  <si>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</si>
  <si>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</si>
  <si>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</si>
  <si>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</si>
  <si>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</si>
  <si>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</si>
  <si>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</si>
  <si>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</si>
  <si>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</si>
  <si>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</si>
  <si>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</si>
  <si>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</si>
  <si>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</si>
  <si>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</si>
  <si>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</si>
  <si>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</si>
  <si>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</si>
  <si>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</si>
  <si>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</si>
  <si>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</si>
  <si>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</si>
  <si>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</si>
  <si>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</si>
  <si>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</si>
  <si>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</si>
  <si>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</si>
  <si>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</si>
  <si>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</si>
  <si>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</si>
  <si>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</si>
  <si>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</si>
  <si>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</si>
  <si>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</si>
  <si>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</si>
  <si>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</si>
  <si>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</si>
  <si>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</si>
  <si>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</si>
  <si>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</si>
  <si>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</si>
  <si>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</si>
  <si>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</si>
  <si>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</si>
  <si>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</si>
  <si>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</si>
  <si>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</si>
  <si>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</si>
  <si>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</si>
  <si>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</si>
  <si>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</si>
  <si>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</si>
  <si>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</si>
  <si>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</si>
  <si>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</si>
  <si>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</si>
  <si>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</si>
  <si>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</si>
  <si>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</si>
  <si>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</si>
  <si>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</si>
  <si>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</si>
  <si>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</si>
  <si>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</si>
  <si>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</si>
  <si>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</si>
  <si>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</si>
  <si>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</si>
  <si>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</si>
  <si>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</si>
  <si>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</si>
  <si>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</si>
  <si>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</si>
  <si>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</si>
  <si>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</si>
  <si>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</si>
  <si>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</si>
  <si>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</si>
  <si>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</si>
  <si>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</si>
  <si>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</si>
  <si>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</si>
  <si>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</si>
  <si>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</si>
  <si>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</si>
  <si>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</si>
  <si>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</si>
  <si>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</si>
  <si>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</si>
  <si>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</si>
  <si>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</si>
  <si>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</si>
  <si>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</si>
  <si>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</si>
  <si>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</si>
  <si>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</si>
  <si>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</si>
  <si>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</si>
  <si>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</si>
  <si>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</si>
  <si>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</si>
  <si>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</si>
  <si>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</si>
  <si>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</si>
  <si>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</si>
  <si>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</si>
  <si>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</si>
  <si>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</si>
  <si>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</si>
  <si>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</si>
  <si>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</si>
  <si>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</si>
  <si>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</si>
  <si>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</si>
  <si>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</si>
  <si>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</si>
  <si>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</si>
  <si>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</si>
  <si>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</si>
  <si>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</si>
  <si>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</si>
  <si>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</si>
  <si>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</si>
  <si>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</si>
  <si>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</si>
  <si>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</si>
  <si>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</si>
  <si>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</si>
  <si>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</si>
  <si>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</si>
  <si>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</si>
  <si>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</si>
  <si>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</si>
  <si>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</si>
  <si>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</si>
  <si>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</si>
  <si>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</si>
  <si>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</si>
  <si>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</si>
  <si>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</si>
  <si>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</si>
  <si>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</si>
  <si>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</si>
  <si>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</si>
  <si>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</si>
  <si>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</si>
  <si>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</si>
  <si>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</si>
  <si>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</si>
  <si>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</si>
  <si>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</si>
  <si>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</si>
  <si>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</si>
  <si>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</si>
  <si>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</si>
  <si>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</si>
  <si>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</si>
  <si>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</si>
  <si>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</si>
  <si>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</si>
  <si>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</si>
  <si>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</si>
  <si>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</si>
  <si>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</si>
  <si>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</si>
  <si>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</si>
  <si>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</si>
  <si>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</si>
  <si>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</si>
  <si>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</si>
  <si>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</si>
  <si>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</si>
  <si>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</si>
  <si>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</si>
  <si>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</si>
  <si>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</si>
  <si>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</si>
  <si>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</si>
  <si>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</si>
  <si>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</si>
  <si>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</si>
  <si>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</si>
  <si>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</si>
  <si>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</si>
  <si>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</si>
  <si>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</si>
  <si>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</si>
  <si>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</si>
  <si>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</si>
  <si>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</si>
  <si>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</si>
  <si>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</si>
  <si>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</si>
  <si>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</si>
  <si>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</si>
  <si>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</si>
  <si>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</si>
  <si>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</si>
  <si>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</si>
  <si>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</si>
  <si>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</si>
  <si>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</si>
  <si>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</si>
  <si>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</si>
  <si>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</si>
  <si>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</si>
  <si>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</si>
  <si>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</si>
  <si>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</si>
  <si>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</si>
  <si>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</si>
  <si>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</si>
  <si>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</si>
  <si>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</si>
  <si>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</si>
  <si>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</si>
  <si>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</si>
  <si>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</si>
  <si>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</si>
  <si>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</si>
  <si>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</si>
  <si>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</si>
  <si>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</si>
  <si>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</si>
  <si>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</si>
  <si>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</si>
  <si>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</si>
  <si>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</si>
  <si>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</si>
  <si>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</si>
  <si>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</si>
  <si>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</si>
  <si>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</si>
  <si>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</si>
  <si>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</si>
  <si>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</si>
  <si>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</si>
  <si>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</si>
  <si>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</si>
  <si>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</si>
  <si>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</si>
  <si>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</si>
  <si>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</si>
  <si>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</si>
  <si>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</si>
  <si>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</si>
  <si>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</si>
  <si>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</si>
  <si>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</si>
  <si>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</si>
  <si>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</si>
  <si>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</si>
  <si>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</si>
  <si>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</si>
  <si>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</si>
  <si>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</si>
  <si>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</si>
  <si>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</si>
  <si>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</si>
  <si>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</si>
  <si>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</si>
  <si>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</si>
  <si>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</si>
  <si>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</si>
  <si>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</si>
  <si>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</si>
  <si>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</si>
  <si>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</si>
  <si>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</si>
  <si>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</si>
  <si>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</si>
  <si>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</si>
  <si>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</si>
  <si>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</si>
  <si>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</si>
  <si>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</si>
  <si>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</si>
  <si>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</si>
  <si>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</si>
  <si>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</si>
  <si>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</si>
  <si>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</si>
  <si>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</si>
  <si>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</si>
  <si>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</si>
  <si>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</si>
  <si>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</si>
  <si>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</si>
  <si>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</si>
  <si>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</si>
  <si>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</si>
  <si>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</si>
  <si>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</si>
  <si>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</si>
  <si>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</si>
  <si>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</si>
  <si>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</si>
  <si>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</si>
  <si>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</si>
  <si>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</si>
  <si>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</si>
  <si>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</si>
  <si>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</si>
  <si>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</si>
  <si>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</si>
  <si>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</si>
  <si>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</si>
  <si>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</si>
  <si>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</si>
  <si>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</si>
  <si>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</si>
  <si>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</si>
  <si>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</si>
  <si>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</si>
  <si>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</si>
  <si>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</si>
  <si>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</si>
  <si>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</si>
  <si>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</si>
  <si>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</si>
  <si>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</si>
  <si>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</si>
  <si>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</si>
  <si>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</si>
  <si>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</si>
  <si>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</si>
  <si>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</si>
  <si>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</si>
  <si>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</si>
  <si>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</si>
  <si>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</si>
  <si>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</si>
  <si>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</si>
  <si>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</si>
  <si>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</si>
  <si>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</si>
  <si>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</si>
  <si>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</si>
  <si>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</si>
  <si>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</si>
  <si>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</si>
  <si>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</si>
  <si>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</si>
  <si>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</si>
  <si>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</si>
  <si>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</si>
  <si>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</si>
  <si>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</si>
  <si>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</si>
  <si>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</si>
  <si>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</si>
  <si>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</si>
  <si>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</si>
  <si>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</si>
  <si>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</si>
  <si>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</si>
  <si>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</si>
  <si>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</si>
  <si>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</si>
  <si>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</si>
  <si>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</si>
  <si>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</si>
  <si>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</si>
  <si>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</si>
  <si>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</si>
  <si>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</si>
  <si>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</si>
  <si>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</si>
  <si>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</si>
  <si>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</si>
  <si>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</si>
  <si>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</si>
  <si>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</si>
  <si>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</si>
  <si>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</si>
  <si>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</si>
  <si>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</si>
  <si>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</si>
  <si>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</si>
  <si>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</si>
  <si>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</si>
  <si>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</si>
  <si>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</si>
  <si>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</si>
  <si>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</si>
  <si>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</si>
  <si>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</si>
  <si>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</si>
  <si>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</si>
  <si>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</si>
  <si>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</si>
  <si>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</si>
  <si>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</si>
  <si>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</si>
  <si>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</si>
  <si>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</si>
  <si>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</si>
  <si>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</si>
  <si>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</si>
  <si>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</si>
  <si>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</si>
  <si>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</si>
  <si>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</si>
  <si>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</si>
  <si>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</si>
  <si>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</si>
  <si>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</si>
  <si>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</si>
  <si>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</si>
  <si>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</si>
  <si>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</si>
  <si>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</si>
  <si>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</si>
  <si>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</si>
  <si>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</si>
  <si>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</si>
  <si>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</si>
  <si>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</si>
  <si>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</si>
  <si>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</si>
  <si>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</si>
  <si>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</si>
  <si>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</si>
  <si>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</si>
  <si>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</si>
  <si>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</si>
  <si>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</si>
  <si>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</si>
  <si>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</si>
  <si>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</si>
  <si>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</si>
  <si>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</si>
  <si>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</si>
  <si>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</si>
  <si>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</si>
  <si>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</si>
  <si>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</si>
  <si>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</si>
  <si>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</si>
  <si>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</si>
  <si>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</si>
  <si>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</si>
  <si>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</si>
  <si>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</si>
  <si>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</si>
  <si>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</si>
  <si>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</si>
  <si>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</si>
  <si>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</si>
  <si>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</si>
  <si>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</si>
  <si>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</si>
  <si>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</si>
  <si>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</si>
  <si>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</si>
  <si>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</si>
  <si>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</si>
  <si>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</si>
  <si>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</si>
  <si>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</si>
  <si>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</si>
  <si>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</si>
  <si>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</si>
  <si>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</si>
  <si>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</si>
  <si>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</si>
  <si>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</si>
  <si>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</si>
  <si>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</si>
  <si>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</si>
  <si>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</si>
  <si>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</si>
  <si>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</si>
  <si>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</si>
  <si>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</si>
  <si>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</si>
  <si>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</si>
  <si>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</si>
  <si>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</si>
  <si>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</si>
  <si>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</si>
  <si>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</si>
  <si>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</si>
  <si>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</si>
  <si>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</si>
  <si>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</si>
  <si>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</si>
  <si>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</si>
  <si>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</si>
  <si>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</si>
  <si>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</si>
  <si>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</si>
  <si>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</si>
  <si>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</si>
  <si>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</si>
  <si>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</si>
  <si>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</si>
  <si>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</si>
  <si>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</si>
  <si>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</si>
  <si>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</si>
  <si>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</si>
  <si>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</si>
  <si>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</si>
  <si>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</si>
  <si>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</si>
  <si>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</si>
  <si>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</si>
  <si>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</si>
  <si>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</si>
  <si>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</si>
  <si>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</si>
  <si>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</si>
  <si>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</si>
  <si>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</si>
  <si>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</si>
  <si>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</si>
  <si>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</si>
  <si>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</si>
  <si>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</si>
  <si>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</si>
  <si>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</si>
  <si>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</si>
  <si>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</si>
  <si>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</si>
  <si>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</si>
  <si>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</si>
  <si>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</si>
  <si>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</si>
  <si>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</si>
  <si>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</si>
  <si>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</si>
  <si>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</si>
  <si>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</si>
  <si>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</si>
  <si>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</si>
  <si>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</si>
  <si>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</si>
  <si>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</si>
  <si>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</si>
  <si>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</si>
  <si>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</si>
  <si>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</si>
  <si>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</si>
  <si>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</si>
  <si>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</si>
  <si>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</si>
  <si>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</si>
  <si>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</si>
  <si>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</si>
  <si>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</si>
  <si>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</si>
  <si>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</si>
  <si>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</si>
  <si>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</si>
  <si>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</si>
  <si>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</si>
  <si>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</si>
  <si>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</si>
  <si>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</si>
  <si>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</si>
  <si>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</si>
  <si>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</si>
  <si>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</si>
  <si>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</si>
  <si>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</si>
  <si>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</si>
  <si>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</si>
  <si>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</si>
  <si>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</si>
  <si>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</si>
  <si>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</si>
  <si>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</si>
  <si>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</si>
  <si>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</si>
  <si>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</si>
  <si>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</si>
  <si>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</si>
  <si>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</si>
  <si>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</si>
  <si>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</si>
  <si>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</si>
  <si>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</si>
  <si>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</si>
  <si>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</si>
  <si>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</si>
  <si>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</si>
  <si>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</si>
  <si>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</si>
  <si>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</si>
  <si>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</si>
  <si>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</si>
  <si>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</si>
  <si>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</si>
  <si>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</si>
  <si>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</si>
  <si>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</si>
  <si>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</si>
  <si>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</si>
  <si>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</si>
  <si>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</si>
  <si>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</si>
  <si>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</si>
  <si>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</si>
  <si>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</si>
  <si>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</si>
  <si>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</si>
  <si>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</si>
  <si>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</si>
  <si>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</si>
  <si>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</si>
  <si>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</si>
  <si>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</si>
  <si>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</si>
  <si>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</si>
  <si>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</si>
  <si>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</si>
  <si>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</si>
  <si>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</si>
  <si>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</si>
  <si>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</si>
  <si>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</si>
  <si>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</si>
  <si>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</si>
  <si>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</si>
  <si>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</si>
  <si>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</si>
  <si>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</si>
  <si>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</si>
  <si>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</si>
  <si>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</si>
  <si>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</si>
  <si>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</si>
  <si>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</si>
  <si>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</si>
  <si>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</si>
  <si>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</si>
  <si>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</si>
  <si>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</si>
  <si>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</si>
  <si>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</si>
  <si>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</si>
  <si>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</si>
  <si>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</si>
  <si>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</si>
  <si>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</si>
  <si>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</si>
  <si>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</si>
  <si>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</si>
  <si>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</si>
  <si>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</si>
  <si>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</si>
  <si>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</si>
  <si>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</si>
  <si>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</si>
  <si>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</si>
  <si>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</si>
  <si>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</si>
  <si>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</si>
  <si>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</si>
  <si>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</si>
  <si>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</si>
  <si>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</si>
  <si>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</si>
  <si>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</si>
  <si>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</si>
  <si>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</si>
  <si>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</si>
  <si>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</si>
  <si>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</si>
  <si>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</si>
  <si>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</si>
  <si>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</si>
  <si>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</si>
  <si>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</si>
  <si>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</si>
  <si>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</si>
  <si>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</si>
  <si>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</si>
  <si>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</si>
  <si>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</si>
  <si>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</si>
  <si>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</si>
  <si>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</si>
  <si>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</si>
  <si>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</si>
  <si>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</si>
  <si>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</si>
  <si>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</si>
  <si>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</si>
  <si>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</si>
  <si>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</si>
  <si>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</si>
  <si>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</si>
  <si>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</si>
  <si>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</si>
  <si>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</si>
  <si>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</si>
  <si>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</si>
  <si>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</si>
  <si>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</si>
  <si>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</si>
  <si>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</si>
  <si>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</si>
  <si>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</si>
  <si>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</si>
  <si>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</si>
  <si>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</si>
  <si>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</si>
  <si>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</si>
  <si>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</si>
  <si>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</si>
  <si>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</si>
  <si>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</si>
  <si>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</si>
  <si>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</si>
  <si>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</si>
  <si>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</si>
  <si>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</si>
  <si>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</si>
  <si>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</si>
  <si>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</si>
  <si>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</si>
  <si>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</si>
  <si>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</si>
  <si>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</si>
  <si>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</si>
  <si>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</si>
  <si>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</si>
  <si>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</si>
  <si>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</si>
  <si>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</si>
  <si>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</si>
  <si>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</si>
  <si>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</si>
  <si>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</si>
  <si>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</si>
  <si>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</si>
  <si>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</si>
  <si>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</si>
  <si>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</si>
  <si>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</si>
  <si>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</si>
  <si>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</si>
  <si>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</si>
  <si>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</si>
  <si>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</si>
  <si>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</si>
  <si>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</si>
  <si>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</si>
  <si>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</si>
  <si>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</si>
  <si>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</si>
  <si>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</si>
  <si>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</si>
  <si>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</si>
  <si>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</si>
  <si>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</si>
  <si>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</si>
  <si>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</si>
  <si>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</si>
  <si>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</si>
  <si>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</si>
  <si>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</si>
  <si>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</si>
  <si>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</si>
  <si>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</si>
  <si>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</si>
  <si>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</si>
  <si>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</si>
  <si>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</si>
  <si>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</si>
  <si>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</si>
  <si>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</si>
  <si>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</si>
  <si>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</si>
  <si>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</si>
  <si>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</si>
  <si>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</si>
  <si>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</si>
  <si>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</si>
  <si>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</si>
  <si>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</si>
  <si>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</si>
  <si>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</si>
  <si>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</si>
  <si>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</si>
  <si>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</si>
  <si>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</si>
  <si>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</si>
  <si>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</si>
  <si>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</si>
  <si>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</si>
  <si>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</si>
  <si>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</si>
  <si>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</si>
  <si>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</si>
  <si>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</si>
  <si>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</si>
  <si>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</si>
  <si>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</si>
  <si>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</si>
  <si>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</si>
  <si>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</si>
  <si>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</si>
  <si>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</si>
  <si>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</si>
  <si>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</si>
  <si>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</si>
  <si>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</si>
  <si>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</si>
  <si>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</si>
  <si>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</si>
  <si>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</si>
  <si>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</si>
  <si>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</si>
  <si>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</si>
  <si>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</si>
  <si>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</si>
  <si>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</si>
  <si>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</si>
  <si>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</si>
  <si>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</si>
  <si>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</si>
  <si>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</si>
  <si>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</si>
  <si>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</si>
  <si>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</si>
  <si>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</si>
  <si>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</si>
  <si>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</si>
  <si>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</si>
  <si>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</si>
  <si>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</si>
  <si>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</si>
  <si>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</si>
  <si>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</si>
  <si>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</si>
  <si>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</si>
  <si>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</si>
  <si>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</si>
  <si>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</si>
  <si>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</si>
  <si>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</si>
  <si>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</si>
  <si>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</si>
  <si>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</si>
  <si>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</si>
  <si>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</si>
  <si>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</si>
  <si>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</si>
  <si>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</si>
  <si>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</si>
  <si>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</si>
  <si>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</si>
  <si>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</si>
  <si>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</si>
  <si>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</si>
  <si>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</si>
  <si>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</si>
  <si>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</si>
  <si>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</si>
  <si>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</si>
  <si>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</si>
  <si>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</si>
  <si>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</si>
  <si>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</si>
  <si>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</si>
  <si>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</si>
  <si>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</si>
  <si>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</si>
  <si>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</si>
  <si>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</si>
  <si>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</si>
  <si>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</si>
  <si>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</si>
  <si>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</si>
  <si>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</si>
  <si>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</si>
  <si>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</si>
  <si>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</si>
  <si>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</si>
  <si>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</si>
  <si>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</si>
  <si>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</si>
  <si>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</si>
  <si>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</si>
  <si>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</si>
  <si>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</si>
  <si>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</si>
  <si>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</si>
  <si>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</si>
  <si>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</si>
  <si>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</si>
  <si>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</si>
  <si>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</si>
  <si>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</si>
  <si>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</si>
  <si>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</si>
  <si>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</si>
  <si>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</si>
  <si>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</si>
  <si>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</si>
  <si>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</si>
  <si>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</si>
  <si>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</si>
  <si>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</si>
  <si>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</si>
  <si>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</si>
  <si>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</si>
  <si>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</si>
  <si>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</si>
  <si>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</si>
  <si>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</si>
  <si>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</si>
  <si>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</si>
  <si>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</si>
  <si>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</si>
  <si>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</si>
  <si>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</si>
  <si>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</si>
  <si>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</si>
  <si>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</si>
  <si>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</si>
  <si>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</si>
  <si>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</si>
  <si>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</si>
  <si>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</si>
  <si>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</si>
  <si>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</si>
  <si>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</si>
  <si>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</si>
  <si>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</si>
  <si>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</si>
  <si>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</si>
  <si>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</si>
  <si>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</si>
  <si>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</si>
  <si>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</si>
  <si>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</si>
  <si>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</si>
  <si>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</si>
  <si>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</si>
  <si>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</si>
  <si>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</si>
  <si>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</si>
  <si>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</si>
  <si>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</si>
  <si>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</si>
  <si>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</si>
  <si>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</si>
  <si>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</si>
  <si>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</si>
  <si>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</si>
  <si>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</si>
  <si>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</si>
  <si>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</si>
  <si>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</si>
  <si>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</si>
  <si>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</si>
  <si>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</si>
  <si>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</si>
  <si>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</si>
  <si>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</si>
  <si>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</si>
  <si>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</si>
  <si>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</si>
  <si>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</si>
  <si>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</si>
  <si>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</si>
  <si>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</si>
  <si>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</si>
  <si>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</si>
  <si>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</si>
  <si>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</si>
  <si>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</si>
  <si>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</si>
  <si>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</si>
  <si>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</si>
  <si>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</si>
  <si>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</si>
  <si>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</si>
  <si>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</si>
  <si>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</si>
  <si>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</si>
  <si>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</si>
  <si>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</si>
  <si>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</si>
  <si>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</si>
  <si>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</si>
  <si>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</si>
  <si>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</si>
  <si>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</si>
  <si>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</si>
  <si>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</si>
  <si>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</si>
  <si>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</si>
  <si>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</si>
  <si>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</si>
  <si>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</si>
  <si>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</si>
  <si>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</si>
  <si>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</si>
  <si>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</si>
  <si>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</si>
  <si>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</si>
  <si>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</si>
  <si>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</si>
  <si>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</si>
  <si>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</si>
  <si>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</si>
  <si>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</si>
  <si>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</si>
  <si>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</si>
  <si>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</si>
  <si>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</si>
  <si>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</si>
  <si>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</si>
  <si>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</si>
  <si>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</si>
  <si>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</si>
  <si>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</si>
  <si>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</si>
  <si>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</si>
  <si>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</si>
  <si>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</si>
  <si>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</si>
  <si>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</si>
  <si>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</si>
  <si>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</si>
  <si>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</si>
  <si>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</si>
  <si>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</si>
  <si>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</si>
  <si>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</si>
  <si>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</si>
  <si>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</si>
  <si>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</si>
  <si>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</si>
  <si>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</si>
  <si>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</si>
  <si>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</si>
  <si>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</si>
  <si>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</si>
  <si>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</si>
  <si>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</si>
  <si>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</si>
  <si>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</si>
  <si>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</si>
  <si>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</si>
  <si>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</si>
  <si>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</si>
  <si>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</si>
  <si>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</si>
  <si>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</si>
  <si>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</si>
  <si>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</si>
  <si>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</si>
  <si>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</si>
  <si>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</si>
  <si>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</si>
  <si>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</si>
  <si>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</si>
  <si>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</si>
  <si>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</si>
  <si>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</si>
  <si>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</si>
  <si>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</si>
  <si>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</si>
  <si>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</si>
  <si>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</si>
  <si>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</si>
  <si>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</si>
  <si>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</si>
  <si>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</si>
  <si>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</si>
  <si>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</si>
  <si>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</si>
  <si>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</si>
  <si>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</si>
  <si>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</si>
  <si>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</si>
  <si>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</si>
  <si>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</si>
  <si>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</si>
  <si>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</si>
  <si>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</si>
  <si>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</si>
  <si>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</si>
  <si>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</si>
  <si>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</si>
  <si>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</si>
  <si>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</si>
  <si>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</si>
  <si>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</si>
  <si>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</si>
  <si>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</si>
  <si>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</si>
  <si>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</si>
  <si>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</si>
  <si>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</si>
  <si>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</si>
  <si>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</si>
  <si>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</si>
  <si>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</si>
  <si>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</si>
  <si>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</si>
  <si>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</si>
  <si>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</si>
  <si>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</si>
  <si>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</si>
  <si>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</si>
  <si>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</si>
  <si>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</si>
  <si>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</si>
  <si>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</si>
  <si>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</si>
  <si>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</si>
  <si>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</si>
  <si>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</si>
  <si>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</si>
  <si>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</si>
  <si>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</si>
  <si>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</si>
  <si>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</si>
  <si>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</si>
  <si>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</si>
  <si>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</si>
  <si>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</si>
  <si>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</si>
  <si>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</si>
  <si>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</si>
  <si>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</si>
  <si>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</si>
  <si>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</si>
  <si>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</si>
  <si>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</si>
  <si>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</si>
  <si>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</si>
  <si>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</si>
  <si>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</si>
  <si>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</si>
  <si>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</si>
  <si>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</si>
  <si>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</si>
  <si>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</si>
  <si>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</si>
  <si>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</si>
  <si>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</si>
  <si>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</si>
  <si>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</si>
  <si>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</si>
  <si>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</si>
  <si>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</si>
  <si>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</si>
  <si>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</si>
  <si>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</si>
  <si>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</si>
  <si>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</si>
  <si>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</si>
  <si>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</si>
  <si>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</si>
  <si>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</si>
  <si>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</si>
  <si>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</si>
  <si>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</si>
  <si>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</si>
  <si>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</si>
  <si>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</si>
  <si>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</si>
  <si>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</si>
  <si>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</si>
  <si>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</si>
  <si>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</si>
  <si>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</si>
  <si>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</si>
  <si>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</si>
  <si>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</si>
  <si>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</si>
  <si>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</si>
  <si>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</si>
  <si>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</si>
  <si>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</si>
  <si>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</si>
  <si>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</si>
  <si>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</si>
  <si>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</si>
  <si>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</si>
  <si>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</si>
  <si>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</si>
  <si>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</si>
  <si>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</si>
  <si>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</si>
  <si>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</si>
  <si>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</si>
  <si>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</si>
  <si>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</si>
  <si>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</si>
  <si>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</si>
  <si>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</si>
  <si>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</si>
  <si>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</si>
  <si>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</si>
  <si>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</si>
  <si>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</si>
  <si>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</si>
  <si>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</si>
  <si>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</si>
  <si>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</si>
  <si>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</si>
  <si>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</si>
  <si>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</si>
  <si>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</si>
  <si>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</si>
  <si>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</si>
  <si>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</si>
  <si>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</si>
  <si>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</si>
  <si>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</si>
  <si>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</si>
  <si>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</si>
  <si>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</si>
  <si>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</si>
  <si>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</si>
  <si>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</si>
  <si>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</si>
  <si>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</si>
  <si>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</si>
  <si>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</si>
  <si>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</si>
  <si>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</si>
  <si>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</si>
  <si>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</si>
  <si>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</si>
  <si>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</si>
  <si>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</si>
  <si>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</si>
  <si>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</si>
  <si>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</si>
  <si>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</si>
  <si>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</si>
  <si>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</si>
  <si>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</si>
  <si>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</si>
  <si>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</si>
  <si>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</si>
  <si>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</si>
  <si>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</si>
  <si>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</si>
  <si>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</si>
  <si>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</si>
  <si>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</si>
  <si>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</si>
  <si>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</si>
  <si>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</si>
  <si>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</si>
  <si>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</si>
  <si>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</si>
  <si>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</si>
  <si>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</si>
  <si>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</si>
  <si>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</si>
  <si>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</si>
  <si>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</si>
  <si>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</si>
  <si>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</si>
  <si>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</si>
  <si>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</si>
  <si>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</si>
  <si>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</si>
  <si>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</si>
  <si>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</si>
  <si>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</si>
  <si>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</si>
  <si>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</si>
  <si>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</si>
  <si>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</si>
  <si>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</si>
  <si>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</si>
  <si>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</si>
  <si>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</si>
  <si>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</si>
  <si>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</si>
  <si>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</si>
  <si>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</si>
  <si>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</si>
  <si>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</si>
  <si>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</si>
  <si>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</si>
  <si>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</si>
  <si>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</si>
  <si>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</si>
  <si>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</si>
  <si>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</si>
  <si>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</si>
  <si>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</si>
  <si>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</si>
  <si>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</si>
  <si>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</si>
  <si>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</si>
  <si>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</si>
  <si>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</si>
  <si>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</si>
  <si>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</si>
  <si>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</si>
  <si>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</si>
  <si>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</si>
  <si>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</si>
  <si>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</si>
  <si>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</si>
  <si>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</si>
  <si>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</si>
  <si>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</si>
  <si>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</si>
  <si>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</si>
  <si>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</si>
  <si>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</si>
  <si>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</si>
  <si>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</si>
  <si>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</si>
  <si>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</si>
  <si>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</si>
  <si>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</si>
  <si>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</si>
  <si>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</si>
  <si>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</si>
  <si>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</si>
  <si>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</si>
  <si>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</si>
  <si>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</si>
  <si>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</si>
  <si>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</si>
  <si>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</si>
  <si>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</si>
  <si>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</si>
  <si>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</si>
  <si>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</si>
  <si>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</si>
  <si>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</si>
  <si>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</si>
  <si>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</si>
  <si>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</si>
  <si>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</si>
  <si>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</si>
  <si>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</si>
  <si>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</si>
  <si>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</si>
  <si>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</si>
  <si>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</si>
  <si>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</si>
  <si>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</si>
  <si>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</si>
  <si>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</si>
  <si>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</si>
  <si>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</si>
  <si>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</si>
  <si>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</si>
  <si>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</si>
  <si>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</si>
  <si>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</si>
  <si>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</si>
  <si>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</si>
  <si>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</si>
  <si>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</si>
  <si>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</si>
  <si>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</si>
  <si>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</si>
  <si>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</si>
  <si>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</si>
  <si>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</si>
  <si>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</si>
  <si>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</si>
  <si>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</si>
  <si>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</si>
  <si>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</si>
  <si>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</si>
  <si>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</si>
  <si>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</si>
  <si>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</si>
  <si>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</si>
  <si>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</si>
  <si>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</si>
  <si>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</si>
  <si>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</si>
  <si>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</si>
  <si>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</si>
  <si>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</si>
  <si>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</si>
  <si>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</si>
  <si>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</si>
  <si>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</si>
  <si>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</si>
  <si>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</si>
  <si>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</si>
  <si>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</si>
  <si>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</si>
  <si>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</si>
  <si>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</si>
  <si>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</si>
  <si>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</si>
  <si>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</si>
  <si>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</si>
  <si>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</si>
  <si>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</si>
  <si>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</si>
  <si>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</si>
  <si>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</si>
  <si>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</si>
  <si>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</si>
  <si>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</si>
  <si>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</si>
  <si>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</si>
  <si>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</si>
  <si>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</si>
  <si>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</si>
  <si>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</si>
  <si>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</si>
  <si>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</si>
  <si>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</si>
  <si>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</si>
  <si>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</si>
  <si>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</si>
  <si>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</si>
  <si>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</si>
  <si>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</si>
  <si>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</si>
  <si>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</si>
  <si>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</si>
  <si>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</si>
  <si>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</si>
  <si>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</si>
  <si>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</si>
  <si>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</si>
  <si>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</si>
  <si>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</si>
  <si>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</si>
  <si>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</si>
  <si>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</si>
  <si>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</si>
  <si>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</si>
  <si>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</si>
  <si>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</si>
  <si>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</si>
  <si>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</si>
  <si>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</si>
  <si>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</si>
  <si>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</si>
  <si>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</si>
  <si>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</si>
  <si>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</si>
  <si>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</si>
  <si>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</si>
  <si>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</si>
  <si>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</si>
  <si>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</si>
  <si>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</si>
  <si>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</si>
  <si>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</si>
  <si>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</si>
  <si>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</si>
  <si>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</si>
  <si>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</si>
  <si>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</si>
  <si>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</si>
  <si>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</si>
  <si>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</si>
  <si>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</si>
  <si>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</si>
  <si>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</si>
  <si>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</si>
  <si>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</si>
  <si>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</si>
  <si>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</si>
  <si>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</si>
  <si>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</si>
  <si>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</si>
  <si>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</si>
  <si>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</si>
  <si>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</si>
  <si>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</si>
  <si>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</si>
  <si>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</si>
  <si>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</si>
  <si>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</si>
  <si>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</si>
  <si>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</si>
  <si>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</si>
  <si>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</si>
  <si>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</si>
  <si>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</si>
  <si>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</si>
  <si>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</si>
  <si>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</si>
  <si>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</si>
  <si>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</si>
  <si>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</si>
  <si>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</si>
  <si>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</si>
  <si>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</si>
  <si>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</si>
  <si>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</si>
  <si>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</si>
  <si>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</si>
  <si>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</si>
  <si>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</si>
  <si>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</si>
  <si>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</si>
  <si>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</si>
  <si>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</si>
  <si>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</si>
  <si>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</si>
  <si>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</si>
  <si>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</si>
  <si>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</si>
  <si>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</si>
  <si>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</si>
  <si>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</si>
  <si>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</si>
  <si>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</si>
  <si>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</si>
  <si>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</si>
  <si>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</si>
  <si>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</si>
  <si>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</si>
  <si>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</si>
  <si>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</si>
  <si>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</si>
  <si>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</si>
  <si>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</si>
  <si>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</si>
  <si>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</si>
  <si>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</si>
  <si>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</si>
  <si>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</si>
  <si>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</si>
  <si>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</si>
  <si>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</si>
  <si>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</si>
  <si>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</si>
  <si>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</si>
  <si>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</si>
  <si>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</si>
  <si>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</si>
  <si>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</si>
  <si>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</si>
  <si>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</si>
  <si>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</si>
  <si>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</si>
  <si>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</si>
  <si>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</si>
  <si>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</si>
  <si>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</si>
  <si>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</si>
  <si>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</si>
  <si>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</si>
  <si>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</si>
  <si>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</si>
  <si>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</si>
  <si>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</si>
  <si>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</si>
  <si>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</si>
  <si>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</si>
  <si>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</si>
  <si>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</si>
  <si>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</si>
  <si>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</si>
  <si>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</si>
  <si>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</si>
  <si>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</si>
  <si>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</si>
  <si>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</si>
  <si>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</si>
  <si>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</si>
  <si>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</si>
  <si>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</si>
  <si>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</si>
  <si>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</si>
  <si>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</si>
  <si>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</si>
  <si>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</si>
  <si>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</si>
  <si>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</si>
  <si>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</si>
  <si>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</si>
  <si>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</si>
  <si>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</si>
  <si>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</si>
  <si>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</si>
  <si>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</si>
  <si>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</si>
  <si>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</si>
  <si>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</si>
  <si>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</si>
  <si>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</si>
  <si>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</si>
  <si>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</si>
  <si>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</si>
  <si>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</si>
  <si>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</si>
  <si>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</si>
  <si>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</si>
  <si>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</si>
  <si>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</si>
  <si>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</si>
  <si>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</si>
  <si>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</si>
  <si>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</si>
  <si>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</si>
  <si>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</si>
  <si>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</si>
  <si>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</si>
  <si>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</si>
  <si>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</si>
  <si>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</si>
  <si>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</si>
  <si>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</si>
  <si>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</si>
  <si>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</si>
  <si>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</si>
  <si>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</si>
  <si>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</si>
  <si>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</si>
  <si>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</si>
  <si>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</si>
  <si>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</si>
  <si>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</si>
  <si>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</si>
  <si>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</si>
  <si>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</si>
  <si>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</si>
  <si>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</si>
  <si>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</si>
  <si>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</si>
  <si>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</si>
  <si>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</si>
  <si>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</si>
  <si>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</si>
  <si>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</si>
  <si>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</si>
  <si>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</si>
  <si>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</si>
  <si>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</si>
  <si>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</si>
  <si>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</si>
  <si>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</si>
  <si>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</si>
  <si>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</si>
  <si>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</si>
  <si>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</si>
  <si>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</si>
  <si>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</si>
  <si>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</si>
  <si>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</si>
  <si>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</si>
  <si>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</si>
  <si>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</si>
  <si>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</si>
  <si>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</si>
  <si>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</si>
  <si>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</si>
  <si>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</si>
  <si>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</si>
  <si>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</si>
  <si>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</si>
  <si>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</si>
  <si>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</si>
  <si>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</si>
  <si>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</si>
  <si>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</si>
  <si>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</si>
  <si>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</si>
  <si>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</si>
  <si>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</si>
  <si>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</si>
  <si>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</si>
  <si>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</si>
  <si>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</si>
  <si>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</si>
  <si>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</si>
  <si>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</si>
  <si>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</si>
  <si>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</si>
  <si>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</si>
  <si>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</si>
  <si>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</si>
  <si>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</si>
  <si>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</si>
  <si>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</si>
  <si>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</si>
  <si>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</si>
  <si>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</si>
  <si>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</si>
  <si>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</si>
  <si>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</si>
  <si>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</si>
  <si>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</si>
  <si>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</si>
  <si>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</si>
  <si>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</si>
  <si>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</si>
  <si>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</si>
  <si>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</si>
  <si>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</si>
  <si>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</si>
  <si>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</si>
  <si>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</si>
  <si>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</si>
  <si>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</si>
  <si>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</si>
  <si>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</si>
  <si>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</si>
  <si>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</si>
  <si>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</si>
  <si>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</si>
  <si>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</si>
  <si>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</si>
  <si>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</si>
  <si>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</si>
  <si>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</si>
  <si>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</si>
  <si>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</si>
  <si>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</si>
  <si>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</si>
  <si>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</si>
  <si>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</si>
  <si>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</si>
  <si>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</si>
  <si>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</si>
  <si>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</si>
  <si>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</si>
  <si>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</si>
  <si>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</si>
  <si>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</si>
  <si>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</si>
  <si>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</si>
  <si>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</si>
  <si>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</si>
  <si>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</si>
  <si>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</si>
  <si>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</si>
  <si>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</si>
  <si>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</si>
  <si>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</si>
  <si>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</si>
  <si>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</si>
  <si>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</si>
  <si>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</si>
  <si>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</si>
  <si>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</si>
  <si>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</si>
  <si>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</si>
  <si>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</si>
  <si>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</si>
  <si>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</si>
  <si>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</si>
  <si>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</si>
  <si>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</si>
  <si>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</si>
  <si>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</si>
  <si>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</si>
  <si>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</si>
  <si>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</si>
  <si>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</si>
  <si>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</si>
  <si>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</si>
  <si>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</si>
  <si>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</si>
  <si>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</si>
  <si>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</si>
  <si>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</si>
  <si>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</si>
  <si>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</si>
  <si>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</si>
  <si>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</si>
  <si>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</si>
  <si>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</si>
  <si>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</si>
  <si>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</si>
  <si>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</si>
  <si>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</si>
  <si>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</si>
  <si>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</si>
  <si>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</si>
  <si>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</si>
  <si>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</si>
  <si>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</si>
  <si>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</si>
  <si>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</si>
  <si>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</si>
  <si>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</si>
  <si>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</si>
  <si>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</si>
  <si>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</si>
  <si>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</si>
  <si>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</si>
  <si>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</si>
  <si>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</si>
  <si>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</si>
  <si>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</si>
  <si>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</si>
  <si>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</si>
  <si>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</si>
  <si>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</si>
  <si>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</si>
  <si>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</si>
  <si>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</si>
  <si>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</si>
  <si>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</si>
  <si>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</si>
  <si>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</si>
  <si>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</si>
  <si>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</si>
  <si>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</si>
  <si>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</si>
  <si>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</si>
  <si>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</si>
  <si>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</si>
  <si>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</si>
  <si>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</si>
  <si>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</si>
  <si>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</si>
  <si>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</si>
  <si>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</si>
  <si>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</si>
  <si>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</si>
  <si>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</si>
  <si>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</si>
  <si>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</si>
  <si>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</si>
  <si>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</si>
  <si>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</si>
  <si>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</si>
  <si>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</si>
  <si>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</si>
  <si>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</si>
  <si>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</si>
  <si>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</si>
  <si>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</si>
  <si>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</si>
  <si>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</si>
  <si>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</si>
  <si>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</si>
  <si>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</si>
  <si>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</si>
  <si>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</si>
  <si>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</si>
  <si>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</si>
  <si>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</si>
  <si>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</si>
  <si>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</si>
  <si>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</si>
  <si>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</si>
  <si>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</si>
  <si>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</si>
  <si>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</si>
  <si>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</si>
  <si>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</si>
  <si>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</si>
  <si>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</si>
  <si>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</si>
  <si>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</si>
  <si>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</si>
  <si>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</si>
  <si>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</si>
  <si>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</si>
  <si>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</si>
  <si>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</si>
  <si>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</si>
  <si>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</si>
  <si>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</si>
  <si>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</si>
  <si>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</si>
  <si>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</si>
  <si>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</si>
  <si>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</si>
  <si>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</si>
  <si>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</si>
  <si>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</si>
  <si>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</si>
  <si>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</si>
  <si>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</si>
  <si>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</si>
  <si>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</si>
  <si>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</si>
  <si>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</si>
  <si>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</si>
  <si>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</si>
  <si>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</si>
  <si>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</si>
  <si>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</si>
  <si>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</si>
  <si>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</si>
  <si>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</si>
  <si>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</si>
  <si>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</si>
  <si>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</si>
  <si>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</si>
  <si>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</si>
  <si>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</si>
  <si>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</si>
  <si>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</si>
  <si>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</si>
  <si>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</si>
  <si>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</si>
  <si>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</si>
  <si>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</si>
  <si>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</si>
  <si>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</si>
  <si>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</si>
  <si>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</si>
  <si>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</si>
  <si>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</si>
  <si>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</si>
  <si>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</si>
  <si>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</si>
  <si>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</si>
  <si>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</si>
  <si>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</si>
  <si>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</si>
  <si>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</si>
  <si>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</si>
  <si>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</si>
  <si>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</si>
  <si>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</si>
  <si>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</si>
  <si>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</si>
  <si>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</si>
  <si>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</si>
  <si>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</si>
  <si>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</si>
  <si>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</si>
  <si>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</si>
  <si>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</si>
  <si>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</si>
  <si>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</si>
  <si>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</si>
  <si>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</si>
  <si>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</si>
  <si>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</si>
  <si>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</si>
  <si>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</si>
  <si>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</si>
  <si>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</si>
  <si>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</si>
  <si>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</si>
  <si>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</si>
  <si>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</si>
  <si>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</si>
  <si>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</si>
  <si>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</si>
  <si>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</si>
  <si>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</si>
  <si>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</si>
  <si>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</si>
  <si>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</si>
  <si>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</si>
  <si>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</si>
  <si>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</si>
  <si>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</si>
  <si>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</si>
  <si>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</si>
  <si>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</si>
  <si>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</si>
  <si>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</si>
  <si>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</si>
  <si>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</si>
  <si>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</si>
  <si>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</si>
  <si>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</si>
  <si>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</si>
  <si>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</si>
  <si>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</si>
  <si>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</si>
  <si>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</si>
  <si>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</si>
  <si>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</si>
  <si>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</si>
  <si>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</si>
  <si>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</si>
  <si>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</si>
  <si>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</si>
  <si>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</si>
  <si>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</si>
  <si>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</si>
  <si>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</si>
  <si>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</si>
  <si>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</si>
  <si>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</si>
  <si>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</si>
  <si>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</si>
  <si>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</si>
  <si>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</si>
  <si>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</si>
  <si>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</si>
  <si>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</si>
  <si>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</si>
  <si>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</si>
  <si>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</si>
  <si>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</si>
  <si>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</si>
  <si>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</si>
  <si>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</si>
  <si>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</si>
  <si>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</si>
  <si>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</si>
  <si>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</si>
  <si>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</si>
  <si>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</si>
  <si>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</si>
  <si>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</si>
  <si>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</si>
  <si>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</si>
  <si>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</si>
  <si>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</si>
  <si>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</si>
  <si>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</si>
  <si>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</si>
  <si>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</si>
  <si>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</si>
  <si>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</si>
  <si>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</si>
  <si>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</si>
  <si>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</si>
  <si>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</si>
  <si>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</si>
  <si>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</si>
  <si>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</si>
  <si>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</si>
  <si>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</si>
  <si>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</si>
  <si>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</si>
  <si>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</si>
  <si>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</si>
  <si>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</si>
  <si>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</si>
  <si>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</si>
  <si>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</si>
  <si>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</si>
  <si>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</si>
  <si>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</si>
  <si>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</si>
  <si>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</si>
  <si>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</si>
  <si>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</si>
  <si>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</si>
  <si>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</si>
  <si>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</si>
  <si>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</si>
  <si>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</si>
  <si>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</si>
  <si>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</si>
  <si>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</si>
  <si>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</si>
  <si>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</si>
  <si>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</si>
  <si>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</si>
  <si>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</si>
  <si>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</si>
  <si>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</si>
  <si>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</si>
  <si>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</si>
  <si>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</si>
  <si>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</si>
  <si>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</si>
  <si>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</si>
  <si>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</si>
  <si>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</si>
  <si>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</si>
  <si>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</si>
  <si>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</si>
  <si>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</si>
  <si>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</si>
  <si>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</si>
  <si>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</si>
  <si>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</si>
  <si>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</si>
  <si>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</si>
  <si>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</si>
  <si>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</si>
  <si>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</si>
  <si>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</si>
  <si>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</si>
  <si>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</si>
  <si>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</si>
  <si>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</si>
  <si>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</si>
  <si>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</si>
  <si>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</si>
  <si>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</si>
  <si>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</si>
  <si>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</si>
  <si>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</si>
  <si>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</si>
  <si>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</si>
  <si>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</si>
  <si>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</si>
  <si>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</si>
  <si>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</si>
  <si>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</si>
  <si>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</si>
  <si>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</si>
  <si>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</si>
  <si>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</si>
  <si>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</si>
  <si>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</si>
  <si>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</si>
  <si>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</si>
  <si>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</si>
  <si>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</si>
  <si>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</si>
  <si>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</si>
  <si>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</si>
  <si>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</si>
  <si>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</si>
  <si>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</si>
  <si>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</si>
  <si>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</si>
  <si>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</si>
  <si>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</si>
  <si>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</si>
  <si>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</si>
  <si>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</si>
  <si>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</si>
  <si>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</si>
  <si>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</si>
  <si>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</si>
  <si>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</si>
  <si>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</si>
  <si>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</si>
  <si>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</si>
  <si>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</si>
  <si>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</si>
  <si>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</si>
  <si>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</si>
  <si>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</si>
  <si>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</si>
  <si>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</si>
  <si>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</si>
  <si>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</si>
  <si>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</si>
  <si>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</si>
  <si>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</si>
  <si>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</si>
  <si>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</si>
  <si>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</si>
  <si>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</si>
  <si>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</si>
  <si>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</si>
  <si>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</si>
  <si>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</si>
  <si>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</si>
  <si>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</si>
  <si>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</si>
  <si>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</si>
  <si>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</si>
  <si>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</si>
  <si>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</si>
  <si>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</si>
  <si>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</si>
  <si>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</si>
  <si>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</si>
  <si>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</si>
  <si>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</si>
  <si>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</si>
  <si>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</si>
  <si>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</si>
  <si>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</si>
  <si>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</si>
  <si>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</si>
  <si>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</si>
  <si>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</si>
  <si>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</si>
  <si>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</si>
  <si>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</si>
  <si>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</si>
  <si>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</si>
  <si>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</si>
  <si>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</si>
  <si>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</si>
  <si>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</si>
  <si>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</si>
  <si>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</si>
  <si>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</si>
  <si>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</si>
  <si>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</si>
  <si>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</si>
  <si>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</si>
  <si>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</si>
  <si>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</si>
  <si>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</si>
  <si>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</si>
  <si>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</si>
  <si>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</si>
  <si>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</si>
  <si>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</si>
  <si>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</si>
  <si>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</si>
  <si>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waiting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</si>
  <si>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</si>
  <si>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</si>
  <si>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</si>
  <si>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</si>
  <si>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</si>
  <si>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</si>
  <si>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</si>
  <si>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</si>
  <si>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</si>
  <si>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</si>
  <si>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</si>
  <si>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</si>
  <si>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</si>
  <si>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</si>
  <si>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</si>
  <si>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</si>
  <si>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</si>
  <si>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</si>
  <si>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</si>
  <si>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</si>
  <si>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</si>
  <si>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</si>
  <si>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</si>
  <si>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</si>
  <si>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</si>
  <si>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</si>
  <si>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</si>
  <si>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</si>
  <si>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</si>
  <si>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</si>
  <si>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</si>
  <si>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</si>
  <si>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</si>
  <si>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</si>
  <si>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</si>
  <si>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</si>
  <si>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</si>
  <si>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</si>
  <si>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</si>
  <si>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</si>
  <si>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</si>
  <si>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</si>
  <si>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</si>
  <si>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</si>
  <si>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</si>
  <si>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</si>
  <si>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</si>
  <si>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</si>
  <si>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</si>
  <si>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</si>
  <si>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</si>
  <si>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</si>
  <si>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</si>
  <si>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</si>
  <si>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</si>
  <si>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</si>
  <si>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</si>
  <si>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</si>
  <si>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</si>
  <si>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</si>
  <si>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</si>
  <si>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</si>
  <si>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</si>
  <si>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</si>
  <si>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</si>
  <si>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</si>
  <si>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</si>
  <si>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</si>
  <si>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</si>
  <si>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</si>
  <si>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</si>
  <si>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</si>
  <si>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</si>
  <si>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</si>
  <si>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</si>
  <si>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</si>
  <si>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</si>
  <si>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</si>
  <si>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</si>
  <si>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</si>
  <si>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</si>
  <si>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</si>
  <si>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</si>
  <si>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</si>
  <si>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</si>
  <si>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PCM-20251104-00001884</t>
  </si>
  <si>
    <t>ETA 55 min</t>
  </si>
  <si>
    <t>PCM-20251104-00002151</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</si>
  <si>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</si>
  <si>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</si>
  <si>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</si>
  <si>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</si>
  <si>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</si>
  <si>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</si>
  <si>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</si>
  <si>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</si>
  <si>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</si>
  <si>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</si>
  <si>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</si>
  <si>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PCM-20251104-00002129</t>
  </si>
  <si>
    <t>EM Team on the way ETA: 40 Mins</t>
  </si>
  <si>
    <t xml:space="preserve">access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</si>
</sst>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34" fillId="0" borderId="0" xfId="0" applyFont="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7" totalsRowShown="0" headerRowDxfId="31" dataDxfId="30" headerRowBorderDxfId="28" tableBorderDxfId="29">
  <autoFilter ref="A1:L3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tabSelected="1" workbookViewId="0">
      <selection activeCell="F14" sqref="F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302.86903703703865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4</v>
      </c>
      <c r="D3" s="133" t="s">
        <v>14100</v>
      </c>
      <c r="E3" s="134"/>
      <c r="F3" s="135">
        <v>45965.790335648147</v>
      </c>
      <c r="G3" s="136">
        <f ca="1">IFERROR(NOW()-F3,"")</f>
        <v>2.7127314817334991E-2</v>
      </c>
      <c r="H3" s="135">
        <v>45965.790335648147</v>
      </c>
      <c r="I3" s="133" t="str">
        <f>IFERROR(VLOOKUP(D3,DB!A:F,6,0),"")</f>
        <v>Generator-DG</v>
      </c>
      <c r="J3" s="133" t="str">
        <f>IFERROR(VLOOKUP(D3,DB!A:G,7,0),"")</f>
        <v>Good</v>
      </c>
      <c r="K3" s="137" t="s">
        <v>39024</v>
      </c>
      <c r="L3" s="138" t="str">
        <f>IFERROR(VLOOKUP(D3,DB!A:I,9,0),"")</f>
        <v>Latis</v>
      </c>
    </row>
    <row r="4" spans="1:15" ht="15" customHeight="1">
      <c r="A4" s="132"/>
      <c r="B4" s="133" t="str">
        <f>IFERROR(VLOOKUP(D4,DB!A:K,11,0),"")</f>
        <v/>
      </c>
      <c r="C4" s="133"/>
      <c r="D4" s="133"/>
      <c r="E4" s="134"/>
      <c r="F4" s="135"/>
      <c r="G4" s="136">
        <f ca="1">IFERROR(NOW()-F4,"")</f>
        <v>45965.817462962965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45965.817462962965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45965.817462962965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45965.817462962965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45965.817462962965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45965.817462962965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45965.817462962965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45965.817462962965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45965.817462962965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45965.817462962965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45965.817462962965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45965.817462962965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45965.817462962965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45965.817462962965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45965.817462962965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45965.817462962965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45965.817462962965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45965.817462962965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45965.817462962965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45965.817462962965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45965.817462962965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45965.817462962965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45965.817462962965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45965.817462962965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45965.817462962965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45965.817462962965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45965.817462962965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45965.817462962965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45965.817462962965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45965.817462962965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45965.817462962965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45965.817462962965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45965.817462962965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45965.817462962965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45965.817462962965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45965.817462962965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45965.817462962965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45965.817462962965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45965.817462962965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45965.817462962965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45965.817462962965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45965.817462962965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45965.817462962965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45965.817462962965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45965.817462962965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45965.817462962965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45965.817462962965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45965.817462962965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45965.817462962965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45965.817462962965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45965.817462962965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45965.817462962965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45965.817462962965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45965.817462962965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45965.817462962965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45965.817462962965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45965.817462962965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45965.817462962965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45965.817462962965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45965.817462962965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45965.817462962965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45965.817462962965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45965.817462962965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45965.817462962965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45965.817462962965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45965.817462962965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45965.817462962965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45965.817462962965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45965.817462962965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45965.817462962965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45965.817462962965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45965.817462962965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45965.817462962965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45965.817462962965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45965.817462962965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45965.817462962965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45965.817462962965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45965.817462962965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45965.817462962965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45965.817462962965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45965.817462962965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45965.817462962965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45965.817462962965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45965.817462962965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45965.817462962965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45965.817462962965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45965.817462962965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45965.817462962965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45965.817462962965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45965.817462962965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45965.817462962965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45965.817462962965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45965.817462962965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45965.817462962965</v>
      </c>
      <c r="H97" s="135"/>
      <c r="I97" s="133" t="str">
        <f>IFERROR(VLOOKUP(D97,DB!A:F,6,0),"")</f>
        <v/>
      </c>
      <c r="J97" s="133" t="str">
        <f>IFERROR(VLOOKUP(D97,DB!A:G,7,0),"")</f>
        <v/>
      </c>
      <c r="K97" s="137"/>
      <c r="L97" s="138" t="str">
        <f>IFERROR(VLOOKUP(D97,DB!A:I,9,0),"")</f>
        <v/>
      </c>
    </row>
    <row r="98" spans="1:12" ht="15" customHeight="1">
      <c r="A98" s="144"/>
      <c r="B98" s="145" t="str">
        <f>IFERROR(VLOOKUP(D98,DB!A:K,11,0),"")</f>
        <v/>
      </c>
      <c r="C98" s="145"/>
      <c r="D98" s="145"/>
      <c r="E98" s="146"/>
      <c r="F98" s="147"/>
      <c r="G98" s="148">
        <f ca="1">IFERROR(NOW()-F98,"")</f>
        <v>45965.817462962965</v>
      </c>
      <c r="H98" s="147"/>
      <c r="I98" s="145" t="str">
        <f>IFERROR(VLOOKUP(D98,DB!A:F,6,0),"")</f>
        <v/>
      </c>
      <c r="J98" s="145" t="str">
        <f>IFERROR(VLOOKUP(D98,DB!A:G,7,0),"")</f>
        <v/>
      </c>
      <c r="K98" s="149"/>
      <c r="L98" s="150" t="str">
        <f>IFERROR(VLOOKUP(D98,DB!A:I,9,0),"")</f>
        <v/>
      </c>
    </row>
  </sheetData>
  <customSheetViews>
    <customSheetView guid="{F6042A99-DD27-4453-835D-0834D95730CC}" filter="1" showAutoFilter="1">
      <pageMargins left="0" right="0" top="0" bottom="0" header="0" footer="0"/>
      <autoFilter ref="B1:M1" xr:uid="{72A83AA3-FFA5-4B3E-8938-161BD9BC15C5}"/>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140.81762500000332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7.0753796296339715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27476</v>
      </c>
      <c r="E5" s="113" t="s">
        <v>39021</v>
      </c>
      <c r="F5" s="114">
        <v>45965.747754629629</v>
      </c>
      <c r="G5" s="115">
        <f ca="1">IFERROR(NOW()-F5,"-")</f>
        <v>6.9708333336166106E-2</v>
      </c>
      <c r="H5" s="114">
        <v>45965.741979166669</v>
      </c>
      <c r="I5" s="18" t="str">
        <f>IFERROR(VLOOKUP(D5,DB!A:F,6,0),"")</f>
        <v>SCECO-Rental-Genset</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5</v>
      </c>
      <c r="D6" s="18" t="s">
        <v>24120</v>
      </c>
      <c r="E6" s="113" t="s">
        <v>39102</v>
      </c>
      <c r="F6" s="114">
        <v>45965.804236111115</v>
      </c>
      <c r="G6" s="115">
        <f ca="1">IFERROR(NOW()-F6,"-")</f>
        <v>1.322685185004957E-2</v>
      </c>
      <c r="H6" s="114">
        <v>45965.797175925924</v>
      </c>
      <c r="I6" s="18" t="str">
        <f>IFERROR(VLOOKUP(D6,DB!A:F,6,0),"")</f>
        <v>SCECO</v>
      </c>
      <c r="J6" s="18" t="str">
        <f>IFERROR(VLOOKUP(D6,DB!A:G,7,0),"")</f>
        <v>Dead+No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45965.817462962965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45965.817462962965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45965.817462962965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45965.817462962965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45965.817462962965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45965.817462962965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45965.817462962965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45965.817462962965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45965.817462962965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45965.817462962965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45965.817462962965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45965.817462962965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45965.817462962965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45965.817462962965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45965.817462962965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45965.817462962965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45965.817462962965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45965.817462962965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45965.817462962965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45965.817462962965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45965.817462962965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45965.817462962965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45965.817462962965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45965.817462962965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45965.817462962965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45965.817462962965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45965.817462962965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45965.817462962965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45965.817462962965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45965.817462962965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45965.817462962965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45965.817462962965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45965.817462962965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45965.817462962965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45965.817462962965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45965.817462962965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45965.817462962965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45965.817462962965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45965.817462962965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45965.817462962965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45965.817462962965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45965.817462962965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45965.817462962965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45965.817462962965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45965.817462962965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45965.817462962965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45965.817462962965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45965.817462962965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45965.817462962965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45965.817462962965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45965.817462962965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45965.817462962965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45965.817462962965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45965.817462962965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45965.817462962965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45965.817462962965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45965.817462962965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45965.817462962965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45965.817462962965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45965.817462962965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45965.817462962965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45965.817462962965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45965.817462962965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45965.817462962965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45965.817462962965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45965.817462962965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45965.817462962965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45965.817462962965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45965.817462962965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45965.817462962965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45965.817462962965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45965.817462962965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45965.817462962965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45965.817462962965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45965.817462962965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45965.817462962965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45965.817462962965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45965.817462962965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45965.817462962965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45965.817462962965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45965.817462962965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45965.817462962965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45965.817462962965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45965.817462962965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45965.817462962965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45965.817462962965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45965.817462962965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45965.817462962965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45965.817462962965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45965.817462962965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45965.817462962965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45965.817462962965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45965.817462962965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45965.817462962965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45965.817462962965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45965.817462962965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45965.817462962965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45965.817462962965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45965.817462962965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45965.817462962965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45965.817462962965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45965.817462962965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45965.817462962965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45965.817462962965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45965.817462962965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45965.817462962965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45965.817462962965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45965.817462962965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45965.817462962965</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45965.817462962965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45965.817462962965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45965.817462962965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45965.817462962965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45965.817462962965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45965.817462962965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45965.817462962965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45965.817462962965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45965.817462962965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45965.817462962965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45965.817462962965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45965.817462962965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45965.817462962965</v>
      </c>
      <c r="H14" s="22" t="s">
        <v>39112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45965.817462962965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45965.817462962965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45965.817462962965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45965.817462962965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45965.817462962965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45965.817462962965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45965.817462962965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45965.817462962965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45965.817462962965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45965.817462962965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45965.817462962965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45965.817462962965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45965.817462962965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45965.817462962965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45965.817462962965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45965.817462962965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45965.817462962965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45965.817462962965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45965.817462962965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45965.817462962965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45965.817462962965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45965.817462962965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45965.817462962965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45965.817462962965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45965.817462962965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45965.817462962965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45965.817462962965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45965.817462962965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45965.817462962965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45965.817462962965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45965.817462962965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45965.817462962965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45965.817462962965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45965.817462962965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45965.817462962965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45965.817462962965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45965.817462962965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45965.817462962965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45965.817462962965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45965.817462962965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45965.817462962965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45965.817462962965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45965.817462962965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45965.817462962965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45965.817462962965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45965.817462962965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45965.817462962965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45965.817462962965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45965.817462962965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45965.817462962965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45965.817462962965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45965.817462962965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45965.817462962965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45965.817462962965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45965.817462962965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45965.817462962965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45965.817462962965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45965.817462962965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45965.817462962965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45965.817462962965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45965.817462962965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45965.817462962965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45965.817462962965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45965.817462962965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45965.817462962965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45965.817462962965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45965.817462962965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45965.817462962965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45965.817462962965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45965.817462962965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45965.817462962965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45965.817462962965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45965.817462962965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45965.817462962965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45965.817462962965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45965.817462962965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45965.817462962965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45965.817462962965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45965.817462962965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45965.817462962965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45965.817462962965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45965.817462962965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45965.817462962965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45965.817462962965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45965.817462962965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45965.817462962965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45965.817462962965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45965.817462962965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45965.817462962965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45965.817462962965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45965.817462962965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45965.817462962965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45965.817462962965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45965.817462962965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45965.817462962965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45965.817462962965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45965.817462962965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45965.817462962965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45965.817462962965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45965.817462962965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45965.817462962965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45965.817462962965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45965.817462962965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45965.817462962965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45965.817462962965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45965.817462962965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45965.817462962965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45965.817462962965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45965.817462962965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45965.817462962965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45965.817462962965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45965.817462962965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45965.817462962965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45965.817462962965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45965.817462962965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45965.817462962965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45965.817462962965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45965.817462962965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45965.817462962965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45965.817462962965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45965.817462962965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45965.817462962965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45965.817462962965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45965.817462962965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45965.817462962965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45965.817462962965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45965.817462962965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45965.817462962965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45965.817462962965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45965.817462962965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45965.817462962965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45965.817462962965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45965.817462962965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45965.817462962965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45965.817462962965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45965.817462962965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45965.817462962965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45965.817462962965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45965.817462962965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45965.817462962965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45965.817462962965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45965.817462962965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45965.817462962965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45965.817462962965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45965.817462962965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45965.817462962965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45965.817462962965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45965.817462962965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45965.817462962965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45965.817462962965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45965.817462962965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45965.817462962965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45965.817462962965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45965.817462962965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45965.817462962965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45965.817462962965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45965.817462962965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45965.817462962965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45965.817462962965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45965.817462962965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45965.817462962965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45965.817462962965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45965.817462962965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45965.817462962965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45965.817462962965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45965.817462962965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45965.817462962965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45965.817462962965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45965.817462962965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45965.817462962965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45965.817462962965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45965.817462962965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45965.817462962965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45965.817462962965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45965.817462962965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45965.817462962965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45965.817462962965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45965.817462962965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45965.817462962965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45965.817462962965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45965.817462962965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45965.817462962965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45965.817462962965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45965.817462962965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45965.817462962965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45965.817462962965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45965.817462962965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45965.817462962965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45965.817462962965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45965.817462962965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45965.817462962965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45965.817462962965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45965.817462962965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45965.817462962965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45965.817462962965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45965.817462962965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45965.817462962965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45965.817462962965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45965.817462962965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45965.817462962965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45965.817462962965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45965.817462962965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45965.817462962965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45965.817462962965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45965.817462962965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45965.817462962965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45965.817462962965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45965.817462962965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45965.817462962965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45965.817462962965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45965.817462962965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45965.817462962965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45965.817462962965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45965.817462962965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45965.817462962965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45965.817462962965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45965.817462962965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45965.817462962965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45965.817462962965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45965.817462962965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45965.817462962965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45965.817462962965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45965.817462962965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45965.817462962965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45965.817462962965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45965.817462962965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45965.817462962965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45965.817462962965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45965.817462962965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45965.817462962965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45965.817462962965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45965.817462962965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45965.817462962965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45965.817462962965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45965.817462962965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45965.817462962965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45965.817462962965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45965.817462962965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45965.817462962965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45965.817462962965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45965.817462962965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45965.817462962965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45965.817462962965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45965.817462962965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45965.817462962965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45965.817462962965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45965.817462962965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45965.817462962965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45965.817462962965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45965.817462962965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45965.817462962965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45965.817462962965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45965.817462962965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45965.817462962965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45965.817462962965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45965.817462962965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45965.817462962965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45965.817462962965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45965.817462962965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45965.817462962965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45965.817462962965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45965.817462962965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45965.817462962965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45965.817462962965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45965.817462962965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45965.817462962965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45965.817462962965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45965.817462962965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45965.817462962965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45965.817462962965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45965.817462962965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45965.817462962965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45965.817462962965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45965.817462962965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45965.817462962965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45965.817462962965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45965.817462962965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45965.817462962965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45965.817462962965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45965.817462962965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45965.817462962965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45965.817462962965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45965.817462962965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45965.817462962965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45965.817462962965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45965.817462962965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45965.817462962965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45965.817462962965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45965.817462962965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45965.817462962965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45965.817462962965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45965.817462962965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45965.817462962965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45965.817462962965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45965.817462962965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45965.817462962965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45965.817462962965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45965.817462962965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45965.817462962965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45965.817462962965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45965.817462962965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45965.817462962965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45965.817462962965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45965.817462962965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45965.817462962965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45965.817462962965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45965.817462962965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45965.817462962965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45965.817462962965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45965.817462962965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45965.817462962965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45965.817462962965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45965.817462962965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45965.817462962965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45965.817462962965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45965.817462962965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45965.817462962965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45965.817462962965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45965.817462962965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45965.817462962965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45965.817462962965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45965.817462962965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45965.817462962965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45965.817462962965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45965.817462962965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45965.817462962965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45965.817462962965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45965.817462962965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45965.817462962965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45965.817462962965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45965.817462962965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45965.817462962965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45965.817462962965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45965.817462962965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45965.817462962965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45965.817462962965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45965.817462962965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45965.817462962965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45965.817462962965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45965.817462962965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45965.817462962965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45965.817462962965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45965.817462962965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45965.817462962965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45965.817462962965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45965.817462962965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45965.817462962965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45965.817462962965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45965.817462962965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45965.817462962965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45965.817462962965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45965.817462962965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45965.817462962965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45965.817462962965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45965.817462962965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45965.817462962965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45965.817462962965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45965.817462962965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45965.817462962965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45965.817462962965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45965.817462962965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45965.817462962965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45965.817462962965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45965.817462962965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45965.817462962965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45965.817462962965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45965.817462962965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45965.817462962965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45965.817462962965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45965.817462962965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45965.817462962965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45965.817462962965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45965.817462962965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45965.817462962965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45965.817462962965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45965.817462962965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45965.817462962965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45965.817462962965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45965.817462962965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45965.817462962965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45965.817462962965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45965.817462962965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45965.817462962965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45965.817462962965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45965.817462962965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45965.817462962965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45965.817462962965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45965.817462962965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45965.817462962965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45965.817462962965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45965.817462962965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45965.817462962965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45965.817462962965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45965.817462962965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45965.817462962965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45965.817462962965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45965.817462962965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45965.817462962965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45965.817462962965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45965.817462962965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45965.817462962965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45965.817462962965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45965.817462962965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45965.817462962965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45965.817462962965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45965.817462962965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45965.817462962965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45965.817462962965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45965.817462962965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45965.817462962965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45965.817462962965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45965.817462962965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45965.817462962965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45965.817462962965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45965.817462962965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45965.817462962965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45965.817462962965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45965.817462962965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45965.817462962965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45965.817462962965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45965.817462962965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45965.817462962965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45965.817462962965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45965.817462962965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45965.817462962965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45965.817462962965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45965.817462962965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45965.817462962965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45965.817462962965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45965.817462962965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45965.817462962965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45965.817462962965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45965.817462962965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45965.817462962965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45965.817462962965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45965.817462962965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45965.817462962965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45965.817462962965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45965.817462962965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45965.817462962965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45965.817462962965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45965.817462962965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45965.817462962965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45965.817462962965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45965.817462962965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45965.817462962965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45965.817462962965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45965.817462962965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45965.817462962965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45965.817462962965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45965.817462962965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45965.817462962965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45965.817462962965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45965.817462962965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45965.817462962965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45965.817462962965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45965.817462962965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45965.817462962965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45965.817462962965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45965.817462962965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45965.817462962965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45965.817462962965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45965.817462962965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45965.817462962965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45965.817462962965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45965.817462962965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45965.817462962965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45965.817462962965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45965.817462962965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45965.817462962965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45965.817462962965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45965.817462962965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45965.817462962965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45965.817462962965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45965.817462962965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45965.817462962965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45965.817462962965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45965.817462962965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45965.817462962965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45965.817462962965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45965.817462962965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45965.817462962965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45965.817462962965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45965.817462962965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45965.817462962965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45965.817462962965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45965.817462962965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45965.817462962965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45965.817462962965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45965.817462962965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45965.817462962965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45965.817462962965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45965.817462962965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45965.817462962965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45965.817462962965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45965.817462962965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45965.817462962965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45965.817462962965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45965.817462962965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45965.817462962965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45965.817462962965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45965.817462962965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45965.817462962965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45965.817462962965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45965.817462962965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45965.817462962965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45965.817462962965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45965.817462962965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45965.817462962965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45965.817462962965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45965.817462962965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45965.817462962965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45965.817462962965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45965.817462962965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45965.817462962965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45965.817462962965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45965.817462962965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45965.817462962965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45965.817462962965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45965.817462962965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45965.817462962965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45965.817462962965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45965.817462962965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45965.817462962965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45965.817462962965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45965.817462962965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45965.817462962965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45965.817462962965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45965.817462962965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45965.817462962965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45965.817462962965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45965.817462962965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45965.817462962965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45965.817462962965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45965.817462962965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45965.817462962965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45965.817462962965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45965.817462962965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45965.817462962965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45965.817462962965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45965.817462962965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45965.817462962965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45965.817462962965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45965.817462962965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45965.817462962965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45965.817462962965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45965.817462962965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45965.817462962965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45965.817462962965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45965.817462962965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45965.817462962965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45965.817462962965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45965.817462962965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45965.817462962965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45965.817462962965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45965.817462962965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45965.817462962965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45965.817462962965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45965.817462962965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45965.817462962965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45965.817462962965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45965.817462962965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45965.817462962965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45965.817462962965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45965.817462962965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45965.817462962965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45965.817462962965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45965.817462962965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45965.817462962965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45965.817462962965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45965.817462962965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45965.817462962965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45965.817462962965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45965.817462962965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45965.817462962965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45965.817462962965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45965.817462962965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45965.817462962965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45965.817462962965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45965.817462962965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45965.817462962965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45965.817462962965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45965.817462962965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45965.817462962965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45965.817462962965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45965.817462962965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45965.817462962965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45965.817462962965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45965.817462962965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45965.817462962965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45965.817462962965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45965.817462962965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45965.817462962965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45965.817462962965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45965.817462962965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45965.817462962965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45965.817462962965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45965.817462962965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45965.817462962965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45965.817462962965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45965.817462962965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45965.817462962965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45965.817462962965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45965.817462962965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45965.817462962965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45965.817462962965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45965.817462962965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45965.817462962965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45965.817462962965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45965.817462962965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45965.817462962965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45965.817462962965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45965.817462962965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45965.817462962965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45965.817462962965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45965.817462962965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45965.817462962965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45965.817462962965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45965.817462962965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45965.817462962965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45965.817462962965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45965.817462962965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45965.817462962965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45965.817462962965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45965.817462962965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45965.817462962965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45965.817462962965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45965.817462962965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45965.817462962965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45965.817462962965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45965.817462962965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45965.817462962965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45965.817462962965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45965.817462962965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45965.817462962965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45965.817462962965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45965.817462962965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45965.817462962965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45965.817462962965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45965.817462962965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45965.817462962965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45965.817462962965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45965.817462962965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45965.817462962965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45965.817462962965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45965.817462962965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45965.817462962965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45965.817462962965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45965.817462962965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45965.817462962965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45965.817462962965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45965.817462962965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45965.817462962965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45965.817462962965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45965.817462962965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45965.817462962965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45965.817462962965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45965.817462962965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45965.817462962965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45965.817462962965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45965.817462962965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45965.817462962965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45965.817462962965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45965.817462962965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45965.817462962965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45965.817462962965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45965.817462962965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45965.817462962965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45965.817462962965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45965.817462962965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45965.817462962965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45965.817462962965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45965.817462962965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45965.817462962965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45965.817462962965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45965.817462962965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45965.817462962965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45965.817462962965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45965.817462962965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45965.817462962965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45965.817462962965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45965.817462962965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45965.817462962965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45965.817462962965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45965.817462962965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45965.817462962965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45965.817462962965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45965.817462962965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45965.817462962965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45965.817462962965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45965.817462962965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45965.817462962965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45965.817462962965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45965.817462962965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45965.817462962965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45965.817462962965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45965.817462962965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45965.817462962965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45965.817462962965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45965.817462962965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45965.817462962965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45965.817462962965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45965.817462962965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45965.817462962965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45965.817462962965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45965.817462962965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45965.817462962965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45965.817462962965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45965.817462962965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45965.817462962965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45965.817462962965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45965.817462962965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45965.817462962965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45965.817462962965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45965.817462962965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45965.817462962965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45965.817462962965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45965.817462962965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45965.817462962965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45965.817462962965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45965.817462962965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45965.817462962965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45965.817462962965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45965.817462962965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45965.817462962965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45965.817462962965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45965.817462962965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45965.817462962965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45965.817462962965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45965.817462962965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45965.817462962965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45965.817462962965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45965.817462962965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45965.817462962965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45965.817462962965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45965.817462962965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45965.817462962965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45965.817462962965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45965.817462962965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45965.817462962965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45965.817462962965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45965.817462962965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45965.817462962965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45965.817462962965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45965.817462962965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45965.817462962965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45965.817462962965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45965.817462962965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45965.817462962965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45965.817462962965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45965.817462962965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45965.817462962965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45965.817462962965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45965.817462962965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45965.817462962965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45965.817462962965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45965.817462962965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45965.817462962965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45965.817462962965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45965.817462962965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45965.817462962965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45965.817462962965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45965.817462962965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45965.817462962965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45965.817462962965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45965.817462962965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45965.817462962965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45965.817462962965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45965.817462962965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45965.817462962965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45965.817462962965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45965.817462962965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45965.817462962965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45965.817462962965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45965.817462962965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45965.817462962965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45965.817462962965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45965.817462962965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45965.817462962965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45965.817462962965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45965.817462962965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45965.817462962965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45965.817462962965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45965.817462962965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45965.817462962965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45965.817462962965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45965.817462962965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45965.817462962965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45965.817462962965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45965.817462962965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45965.817462962965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45965.817462962965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45965.817462962965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45965.817462962965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45965.817462962965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45965.817462962965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45965.817462962965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45965.817462962965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45965.817462962965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45965.817462962965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45965.817462962965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45965.817462962965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45965.817462962965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45965.817462962965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45965.817462962965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45965.817462962965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45965.817462962965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45965.817462962965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45965.817462962965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45965.817462962965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45965.817462962965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45965.817462962965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45965.817462962965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45965.817462962965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45965.817462962965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45965.817462962965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45965.817462962965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45965.817462962965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45965.817462962965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45965.817462962965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45965.817462962965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45965.817462962965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45965.817462962965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45965.817462962965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45965.817462962965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45965.817462962965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45965.817462962965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45965.817462962965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45965.817462962965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45965.817462962965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45965.817462962965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45965.817462962965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45965.817462962965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45965.817462962965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45965.817462962965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45965.817462962965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45965.817462962965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45965.817462962965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45965.817462962965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45965.817462962965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45965.817462962965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45965.817462962965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45965.817462962965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45965.817462962965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45965.817462962965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45965.817462962965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45965.817462962965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45965.817462962965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45965.817462962965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45965.817462962965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45965.817462962965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45965.817462962965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45965.817462962965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45965.817462962965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45965.817462962965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45965.817462962965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45965.817462962965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45965.817462962965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45965.817462962965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45965.817462962965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45965.817462962965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45965.817462962965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45965.817462962965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45965.817462962965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45965.817462962965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45965.817462962965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45965.817462962965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45965.817462962965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45965.817462962965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45965.817462962965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45965.817462962965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45965.817462962965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45965.817462962965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45965.817462962965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45965.817462962965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45965.817462962965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45965.817462962965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45965.817462962965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45965.817462962965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45965.817462962965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45965.817462962965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45965.817462962965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45965.817462962965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45965.817462962965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45965.817462962965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45965.817462962965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45965.817462962965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45965.817462962965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45965.817462962965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45965.817462962965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45965.817462962965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45965.817462962965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45965.817462962965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45965.817462962965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45965.817462962965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45965.817462962965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45965.817462962965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45965.817462962965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45965.817462962965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45965.817462962965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45965.817462962965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45965.817462962965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45965.817462962965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45965.817462962965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45965.817462962965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45965.817462962965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45965.817462962965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45965.817462962965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45965.817462962965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45965.817462962965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45965.817462962965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45965.817462962965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45965.817462962965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45965.817462962965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45965.817462962965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45965.817462962965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45965.817462962965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45965.817462962965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45965.817462962965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45965.817462962965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45965.817462962965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45965.817462962965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45965.817462962965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45965.817462962965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45965.817462962965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45965.817462962965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45965.817462962965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45965.817462962965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45965.817462962965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45965.817462962965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45965.817462962965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45965.817462962965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45965.817462962965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45965.817462962965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45965.817462962965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45965.817462962965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45965.817462962965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45965.817462962965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45965.817462962965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45965.817462962965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45965.817462962965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45965.817462962965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45965.817462962965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45965.817462962965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45965.817462962965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45965.817462962965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45965.817462962965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45965.817462962965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45965.817462962965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45965.817462962965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45965.817462962965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45965.817462962965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45965.817462962965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45965.817462962965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45965.817462962965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45965.817462962965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45965.817462962965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45965.817462962965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45965.817462962965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45965.817462962965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45965.817462962965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45965.817462962965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45965.817462962965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45965.817462962965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45965.817462962965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45965.817462962965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45965.817462962965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45965.817462962965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45965.817462962965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45965.817462962965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45965.817462962965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45965.817462962965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45965.817462962965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45965.817462962965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45965.817462962965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45965.817462962965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45965.817462962965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45965.817462962965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45965.817462962965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45965.817462962965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45965.817462962965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45965.817462962965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45965.817462962965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45965.817462962965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45965.817462962965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45965.817462962965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45965.817462962965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45965.817462962965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45965.817462962965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45965.817462962965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45965.817462962965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45965.817462962965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45965.817462962965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45965.817462962965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45965.817462962965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45965.817462962965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45965.817462962965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45965.817462962965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45965.817462962965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45965.817462962965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45965.817462962965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45965.817462962965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45965.817462962965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45965.817462962965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45965.817462962965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45965.817462962965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45965.817462962965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45965.817462962965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45965.817462962965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45965.817462962965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45965.817462962965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45965.817462962965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45965.817462962965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45965.817462962965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45965.817462962965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45965.817462962965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45965.817462962965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45965.817462962965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45965.817462962965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45965.817462962965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45965.817462962965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45965.817462962965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45965.817462962965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45965.817462962965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45965.817462962965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45965.817462962965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45965.817462962965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45965.817462962965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45965.817462962965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45965.817462962965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45965.817462962965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45965.817462962965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45965.817462962965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45965.817462962965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45965.817462962965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45965.817462962965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45965.817462962965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45965.817462962965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45965.817462962965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45965.817462962965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45965.817462962965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45965.817462962965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45965.817462962965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45965.817462962965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45965.817462962965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45965.817462962965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45965.817462962965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45965.817462962965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45965.817462962965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45965.817462962965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45965.817462962965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262.33674537036859</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3</v>
      </c>
      <c r="D3" s="93" t="s">
        <v>36120</v>
      </c>
      <c r="E3" s="97" t="s">
        <v>39021</v>
      </c>
      <c r="F3" s="98">
        <v>45965.688587962963</v>
      </c>
      <c r="G3" s="123">
        <f ca="1">IFERROR(NOW()-F3,"")</f>
        <v>0.12887500000215368</v>
      </c>
      <c r="H3" s="122">
        <v>45965.671840277777</v>
      </c>
      <c r="I3" s="118" t="str">
        <f>IFERROR(VLOOKUP(D3,DB!A:F,6,0),"")</f>
        <v>SCECO</v>
      </c>
      <c r="J3" s="118" t="str">
        <f>IFERROR(VLOOKUP(D3,DB!A:G,7,0),"")</f>
        <v>Dead</v>
      </c>
      <c r="K3" s="124" t="s">
        <v>39116</v>
      </c>
      <c r="L3" s="120" t="str">
        <f>IFERROR(VLOOKUP(D3,DB!A:I,9,0),"")</f>
        <v>Latis</v>
      </c>
    </row>
    <row r="4" spans="1:16" ht="15" customHeight="1">
      <c r="A4" s="118"/>
      <c r="B4" s="118" t="str">
        <f>IFERROR(VLOOKUP(D4,DB!A:K,11,0),"")</f>
        <v/>
      </c>
      <c r="C4" s="119"/>
      <c r="D4" s="93"/>
      <c r="E4" s="97"/>
      <c r="F4" s="122"/>
      <c r="G4" s="123">
        <f ca="1">IFERROR(NOW()-F4,"")</f>
        <v>45965.817462962965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45965.817462962965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45965.817462962965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45965.817462962965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45965.817462962965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45965.817462962965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45965.817462962965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45965.817462962965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45965.817462962965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45965.817462962965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45965.817462962965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45965.817462962965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45965.817462962965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45965.817462962965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45965.817462962965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45965.817462962965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45965.817462962965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45965.817462962965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45965.817462962965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45965.817462962965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45965.817462962965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45965.817462962965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45965.817462962965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45965.817462962965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45965.817462962965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45965.817462962965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45965.817462962965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45965.817462962965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45965.817462962965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45965.817462962965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45965.817462962965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45965.817462962965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45965.817462962965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45965.817462962965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45965.817462962965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45965.817462962965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45965.817462962965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45965.817462962965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45965.817462962965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45965.817462962965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45965.817462962965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45965.817462962965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45965.817462962965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45965.817462962965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45965.817462962965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45965.817462962965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45965.817462962965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45965.817462962965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45965.817462962965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45965.817462962965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45965.817462962965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45965.817462962965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45965.817462962965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45965.817462962965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45965.817462962965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45965.817462962965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45965.817462962965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45965.817462962965</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45965.817462962965</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73.985402777776471</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39102</v>
      </c>
      <c r="F3" s="38">
        <v>45926.188877314817</v>
      </c>
      <c r="G3" s="143">
        <f t="shared" ref="G3" ca="1" si="0">IFERROR(NOW()-F3,"")</f>
        <v>39.628585648148146</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39102</v>
      </c>
      <c r="F4" s="152">
        <v>45948.661111111112</v>
      </c>
      <c r="G4" s="153">
        <f ca="1">IFERROR(NOW()-F4,"")</f>
        <v>17.156351851852378</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1</v>
      </c>
      <c r="D5" s="151" t="s">
        <v>35295</v>
      </c>
      <c r="E5" s="151" t="s">
        <v>39021</v>
      </c>
      <c r="F5" s="152">
        <v>45965.802465277775</v>
      </c>
      <c r="G5" s="153">
        <f ca="1">IFERROR(NOW()-F5,"")</f>
        <v>1.4997685189882759E-2</v>
      </c>
      <c r="H5" s="152">
        <v>45965.770520833335</v>
      </c>
      <c r="I5" s="151" t="str">
        <f>IFERROR(VLOOKUP(D5,DB!A:F,6,0),"")</f>
        <v>Generator-SG</v>
      </c>
      <c r="J5" s="151" t="str">
        <f>IFERROR(VLOOKUP(D5,DB!A:G,7,0),"")</f>
        <v>Vandalized</v>
      </c>
      <c r="K5" s="151" t="s">
        <v>39124</v>
      </c>
      <c r="L5" s="151" t="str">
        <f>IFERROR(VLOOKUP(D5,DB!A:I,9,0),"")</f>
        <v>Latis</v>
      </c>
    </row>
    <row r="6" spans="1:13" ht="15">
      <c r="A6" s="151"/>
      <c r="B6" s="151" t="str">
        <f>IFERROR(VLOOKUP(D6,DB!A:K,11,0),"")</f>
        <v/>
      </c>
      <c r="C6" s="151"/>
      <c r="D6" s="151"/>
      <c r="E6" s="151"/>
      <c r="F6" s="152"/>
      <c r="G6" s="153">
        <f ca="1">IFERROR(NOW()-F6,"")</f>
        <v>45965.817462962965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45965.817462962965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45965.817462962965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45965.817462962965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45965.817462962965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45965.817462962965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45965.817462962965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45965.817462962965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45965.817462962965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45965.817462962965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45965.817462962965</v>
      </c>
      <c r="H16" s="152"/>
      <c r="I16" s="151" t="str">
        <f>IFERROR(VLOOKUP(D16,DB!A:F,6,0),"")</f>
        <v/>
      </c>
      <c r="J16" s="151" t="str">
        <f>IFERROR(VLOOKUP(D16,DB!A:G,7,0),"")</f>
        <v/>
      </c>
      <c r="K16" s="151"/>
      <c r="L16" s="151" t="str">
        <f>IFERROR(VLOOKUP(D16,DB!A:I,9,0),"")</f>
        <v/>
      </c>
    </row>
    <row r="17" spans="1:12" ht="15">
      <c r="A17" s="157"/>
      <c r="B17" s="157" t="str">
        <f>IFERROR(VLOOKUP(D17,DB!A:K,11,0),"")</f>
        <v/>
      </c>
      <c r="C17" s="157"/>
      <c r="D17" s="157"/>
      <c r="E17" s="157"/>
      <c r="F17" s="158"/>
      <c r="G17" s="159">
        <f ca="1">IFERROR(NOW()-F17,"")</f>
        <v>45965.817462962965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45965.817462962965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45965.817462962965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45965.817462962965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45965.817462962965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45965.817462962965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45965.817462962965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45965.817462962965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45965.817462962965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45965.817462962965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45965.817462962965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45965.817462962965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45965.817462962965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45965.817462962965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45965.817462962965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45965.817462962965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45965.817462962965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45965.817462962965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45965.817462962965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45965.817462962965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45965.817462962965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45965.817462962965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45965.817462962965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45965.817462962965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45965.817462962965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45965.817462962965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45965.817462962965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45965.817462962965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45965.817462962965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45965.817462962965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45965.817462962965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45965.817462962965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45965.817462962965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45965.817462962965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45965.817462962965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45965.817462962965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45965.817462962965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45965.817462962965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45965.817462962965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45965.817462962965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45965.817462962965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45965.817462962965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45965.817462962965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45965.817462962965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45965.817462962965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45965.817462962965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45965.817462962965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45965.817462962965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45965.817462962965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45965.817462962965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45965.817462962965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45965.817462962965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45965.817462962965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45965.817462962965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45965.817462962965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45965.817462962965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45965.817462962965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45965.817462962965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45965.817462962965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45965.817462962965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45965.817462962965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45965.817462962965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45965.817462962965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45965.817462962965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45965.817462962965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45965.817462962965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45965.817462962965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45965.817462962965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45965.817462962965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45965.817462962965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45965.817462962965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45965.817462962965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45965.817462962965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45965.817462962965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45965.817462962965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45965.817462962965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45965.817462962965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45965.817462962965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45965.817462962965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45965.817462962965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45965.817462962965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45965.817462962965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45965.817462962965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45965.817462962965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45965.817462962965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45965.817462962965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45965.817462962965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45965.817462962965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45965.817462962965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45965.817462962965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45965.817462962965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45965.817462962965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45965.817462962965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45965.817462962965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45965.817462962965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45965.817462962965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45965.817462962965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45965.817462962965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45965.817462962965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45965.817462962965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45965.817462962965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45965.817462962965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45965.817462962965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45965.817462962965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45965.817462962965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45965.817462962965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45965.817462962965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45965.817462962965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45965.817462962965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45965.817462962965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45965.817462962965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45965.817462962965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45965.817462962965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45965.817462962965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45965.817462962965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45965.817462962965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45965.817462962965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45965.817462962965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45965.817462962965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45965.817462962965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45965.817462962965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45965.817462962965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45965.817462962965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45965.817462962965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45965.817462962965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45965.817462962965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45965.817462962965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45965.817462962965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45965.817462962965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45965.817462962965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45965.817462962965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45965.817462962965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45965.817462962965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45965.817462962965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45965.817462962965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45965.817462962965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45965.817462962965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45965.817462962965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45965.817462962965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45965.817462962965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45965.817462962965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45965.817462962965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45965.817462962965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45965.817462962965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45965.817462962965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45965.817462962965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45965.817462962965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45965.817462962965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45965.817462962965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45965.817462962965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45965.817462962965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45965.817462962965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45965.817462962965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45965.817462962965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45965.817462962965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45965.817462962965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45965.817462962965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45965.817462962965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45965.817462962965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45965.817462962965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45965.817462962965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45965.817462962965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45965.817462962965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45965.817462962965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45965.817462962965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45965.817462962965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45965.817462962965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45965.817462962965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45965.817462962965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45965.817462962965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45965.817462962965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45965.817462962965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45965.817462962965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45965.817462962965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45965.817462962965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45965.817462962965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45965.817462962965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45965.817462962965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45965.817462962965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45965.817462962965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45965.817462962965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45965.817462962965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45965.817462962965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45965.817462962965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45965.817462962965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45965.817462962965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45965.817462962965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45965.817462962965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45965.817462962965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45965.817462962965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45965.817462962965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45965.817462962965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45965.817462962965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45965.817462962965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45965.817462962965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45965.817462962965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45965.817462962965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45965.817462962965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45965.817462962965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45965.817462962965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45965.817462962965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45965.817462962965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45965.817462962965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45965.817462962965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45965.817462962965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45965.817462962965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45965.817462962965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45965.817462962965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45965.817462962965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45965.817462962965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45965.817462962965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45965.817462962965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45965.817462962965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45965.817462962965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45965.817462962965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45965.817462962965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45965.817462962965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45965.817462962965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45965.817462962965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45965.817462962965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45965.817462962965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45965.817462962965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45965.817462962965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45965.817462962965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45965.817462962965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45965.817462962965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45965.817462962965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45965.817462962965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45965.817462962965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45965.817462962965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45965.817462962965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45965.817462962965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45965.817462962965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45965.817462962965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45965.817462962965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45965.817462962965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45965.817462962965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45965.817462962965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45965.817462962965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45965.817462962965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45965.817462962965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45965.817462962965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45965.817462962965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45965.817462962965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45965.817462962965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45965.817462962965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45965.817462962965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45965.817462962965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45965.817462962965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45965.817462962965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45965.817462962965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45965.817462962965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45965.817462962965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45965.817462962965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45965.817462962965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45965.817462962965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45965.817462962965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45965.817462962965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45965.817462962965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45965.817462962965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45965.817462962965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45965.817462962965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45965.817462962965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45965.817462962965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45965.817462962965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45965.817462962965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45965.817462962965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45965.817462962965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45965.817462962965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45965.817462962965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45965.817462962965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45965.817462962965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45965.817462962965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45965.817462962965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45965.817462962965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45965.817462962965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45965.817462962965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45965.817462962965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45965.817462962965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45965.817462962965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45965.817462962965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45965.817462962965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45965.817462962965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45965.817462962965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45965.817462962965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45965.817462962965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45965.817462962965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45965.817462962965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45965.817462962965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45965.817462962965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45965.817462962965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45965.817462962965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45965.817462962965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45965.817462962965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45965.817462962965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45965.817462962965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45965.817462962965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45965.817462962965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45965.817462962965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45965.817462962965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45965.817462962965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45965.817462962965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45965.817462962965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45965.817462962965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45965.817462962965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45965.817462962965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45965.817462962965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45965.817462962965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45965.817462962965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45965.817462962965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45965.817462962965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45965.817462962965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45965.817462962965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45965.817462962965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45965.817462962965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45965.817462962965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45965.817462962965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45965.817462962965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45965.817462962965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45965.817462962965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45965.817462962965</v>
      </c>
      <c r="H337" s="158"/>
      <c r="I337" s="157" t="str">
        <f>IFERROR(VLOOKUP(D337,DB!A:F,6,0),"")</f>
        <v/>
      </c>
      <c r="J337" s="157" t="str">
        <f>IFERROR(VLOOKUP(D337,DB!A:G,7,0),"")</f>
        <v/>
      </c>
      <c r="K337" s="157"/>
      <c r="L337" s="157" t="str">
        <f>IFERROR(VLOOKUP(D337,DB!A:I,9,0),"")</f>
        <v/>
      </c>
    </row>
    <row r="338" spans="1:12" ht="15"/>
    <row r="339" spans="1:12" ht="15"/>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7" ht="15"/>
    <row r="448" ht="15"/>
    <row r="450" ht="15"/>
    <row r="451" ht="15"/>
    <row r="452" ht="15"/>
    <row r="453" ht="15"/>
    <row r="455" ht="15"/>
    <row r="456" ht="15"/>
    <row r="463" ht="15"/>
    <row r="464" ht="15"/>
    <row r="465" ht="15"/>
    <row r="466" ht="15"/>
    <row r="467" ht="15"/>
    <row r="468" ht="15"/>
    <row r="471" ht="15"/>
    <row r="472" ht="15"/>
    <row r="473" ht="15"/>
    <row r="474" ht="15"/>
    <row r="475" ht="15"/>
    <row r="476" ht="15"/>
    <row r="477" ht="15"/>
    <row r="478" ht="15"/>
    <row r="479" ht="15"/>
    <row r="480" ht="15"/>
    <row r="481" ht="15"/>
    <row r="482"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8" ht="15"/>
    <row r="539" ht="15"/>
    <row r="576" ht="15"/>
    <row r="577" ht="15"/>
    <row r="578" ht="15"/>
    <row r="579" ht="15"/>
    <row r="580" ht="15"/>
    <row r="581" ht="15"/>
    <row r="582" ht="15"/>
    <row r="583" ht="15"/>
    <row r="584" ht="15"/>
    <row r="585"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70" ht="15"/>
    <row r="671"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875" ht="15"/>
    <row r="876" ht="15"/>
    <row r="877" ht="15"/>
    <row r="878" ht="15"/>
    <row r="879" ht="15"/>
    <row r="880" ht="15"/>
    <row r="886" ht="15"/>
    <row r="887" ht="15"/>
    <row r="888" ht="15"/>
    <row r="889" ht="15"/>
    <row r="890" ht="15"/>
    <row r="891" ht="15"/>
    <row r="892"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3" ht="15"/>
    <row r="944" ht="15"/>
    <row r="950" ht="15"/>
    <row r="951" ht="15"/>
    <row r="953" ht="15"/>
    <row r="954" ht="15"/>
    <row r="955" ht="15"/>
    <row r="956" ht="15"/>
    <row r="957" ht="15"/>
    <row r="958" ht="15"/>
    <row r="959" ht="15"/>
    <row r="961" ht="15"/>
    <row r="962" ht="15"/>
    <row r="963"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033" ht="15"/>
    <row r="1034" ht="15"/>
    <row r="1035" ht="15"/>
    <row r="1036" ht="15"/>
    <row r="1037" ht="15"/>
    <row r="1038" ht="15"/>
    <row r="1039" ht="15"/>
    <row r="1040" ht="15"/>
    <row r="1041" ht="15"/>
    <row r="1042" ht="15"/>
    <row r="1043" ht="15"/>
    <row r="1044" ht="15"/>
    <row r="1045" ht="15"/>
    <row r="1047" ht="15"/>
    <row r="1048" ht="15"/>
    <row r="1049" ht="15"/>
    <row r="1050" ht="15"/>
    <row r="1051" ht="15"/>
    <row r="1052" ht="15"/>
    <row r="1053" ht="15"/>
    <row r="1054" ht="15"/>
    <row r="1055" ht="15"/>
    <row r="1056" ht="15"/>
    <row r="1057" ht="15"/>
    <row r="1058"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8" ht="15"/>
    <row r="1099" ht="15"/>
    <row r="1102" ht="15"/>
    <row r="1103" ht="15"/>
    <row r="1104" ht="15"/>
    <row r="1105" ht="15"/>
    <row r="1106" ht="15"/>
    <row r="1107" ht="15"/>
    <row r="1108" ht="15"/>
    <row r="1109" ht="15"/>
    <row r="1112" ht="15"/>
    <row r="1113" ht="15"/>
    <row r="1114" ht="15"/>
    <row r="1115" ht="15"/>
    <row r="1116" ht="15"/>
    <row r="1117" ht="15"/>
    <row r="1118" ht="15"/>
    <row r="1119" ht="15"/>
    <row r="1120" ht="15"/>
    <row r="1121" ht="15"/>
    <row r="1122" ht="15"/>
    <row r="1123" ht="15"/>
    <row r="1125" ht="15"/>
    <row r="1126" ht="15"/>
    <row r="1127" ht="15"/>
    <row r="1130" ht="15"/>
    <row r="1132" ht="15"/>
    <row r="1134" ht="15"/>
    <row r="1137" ht="15"/>
    <row r="1138" ht="15"/>
    <row r="1139" ht="15"/>
    <row r="1141" ht="15"/>
    <row r="1143" ht="15"/>
    <row r="1144" ht="15"/>
    <row r="1145" ht="15"/>
    <row r="1146" ht="15"/>
    <row r="1147" ht="15"/>
    <row r="1149" ht="15"/>
    <row r="1150" ht="15"/>
    <row r="1151" ht="15"/>
    <row r="1152" ht="15"/>
    <row r="1154" ht="15"/>
    <row r="1156" ht="15"/>
    <row r="1157" ht="15"/>
    <row r="1159" ht="15"/>
    <row r="1160" ht="15"/>
    <row r="1161" ht="15"/>
    <row r="1162" ht="15"/>
    <row r="1164" ht="15"/>
    <row r="1166" ht="15"/>
    <row r="1167" ht="15"/>
    <row r="1168" ht="15"/>
    <row r="1169" ht="15"/>
    <row r="1171" ht="15"/>
    <row r="1172" ht="15"/>
    <row r="1173" ht="15"/>
    <row r="1174" ht="15"/>
    <row r="1175" ht="15"/>
    <row r="1176" ht="15"/>
    <row r="1177" ht="15"/>
    <row r="1180" ht="15"/>
    <row r="1182" ht="15"/>
    <row r="1183" ht="15"/>
    <row r="1184" ht="15"/>
    <row r="1185" ht="15"/>
    <row r="1186" ht="15"/>
    <row r="1187" ht="15"/>
    <row r="1188" ht="15"/>
    <row r="1189" ht="15"/>
    <row r="1192" ht="15"/>
    <row r="1193" ht="15"/>
    <row r="1195" ht="15"/>
    <row r="1197" ht="15"/>
    <row r="1198" ht="15"/>
    <row r="1199" ht="15"/>
    <row r="1200" ht="15"/>
    <row r="1201" ht="15"/>
    <row r="1205" ht="15"/>
    <row r="1206" ht="15"/>
    <row r="1208" ht="15"/>
    <row r="1209" ht="15"/>
    <row r="1212" ht="15"/>
    <row r="1213" ht="15"/>
    <row r="1217" ht="15"/>
    <row r="1224" ht="15"/>
    <row r="1226" ht="15"/>
    <row r="1227" ht="15"/>
    <row r="1228" ht="15"/>
    <row r="1235" ht="15"/>
    <row r="1236" ht="15"/>
    <row r="1237" ht="15"/>
    <row r="1238" ht="15"/>
    <row r="1240" ht="15"/>
    <row r="1242" ht="15"/>
    <row r="1251" ht="15"/>
    <row r="1252" ht="15"/>
    <row r="1253" ht="15"/>
    <row r="1256" ht="15"/>
    <row r="1258" ht="15"/>
  </sheetData>
  <dataValidations count="2">
    <dataValidation allowBlank="1" showInputMessage="1" showErrorMessage="1" sqref="E1" xr:uid="{920C6338-E771-4DAE-8C89-92A9093EA4DE}"/>
    <dataValidation type="list" allowBlank="1" showInputMessage="1" showErrorMessage="1" sqref="E2:E3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1"/>
      <c r="B2" s="172" t="str">
        <f>IFERROR(VLOOKUP(D2,DB!A:K,11,0),"")</f>
        <v>R6</v>
      </c>
      <c r="C2" s="168">
        <v>1</v>
      </c>
      <c r="D2" s="172" t="s">
        <v>38995</v>
      </c>
      <c r="E2" s="102"/>
      <c r="F2" s="174"/>
      <c r="G2" s="115">
        <f ca="1">IFERROR(NOW()-F2,"-")</f>
        <v>45965.817462962965</v>
      </c>
      <c r="H2" s="174">
        <v>45965.794849537036</v>
      </c>
      <c r="I2" s="172" t="str">
        <f>IFERROR(VLOOKUP(D2,DB!A:F,6,0),"")</f>
        <v>Generator-SG</v>
      </c>
      <c r="J2" s="102" t="str">
        <f>IFERROR(VLOOKUP(D2,DB!A:G,7,0),"")</f>
        <v>Vandalized</v>
      </c>
      <c r="K2" s="169" t="s">
        <v>39125</v>
      </c>
      <c r="L2" s="175" t="str">
        <f>IFERROR(VLOOKUP(D2,DB!A:I,9,0),"")</f>
        <v>Latis</v>
      </c>
    </row>
    <row r="3" spans="1:16383" ht="31.5" customHeight="1">
      <c r="A3" s="171"/>
      <c r="B3" s="172" t="str">
        <f>IFERROR(VLOOKUP(D3,DB!A:K,11,0),"")</f>
        <v/>
      </c>
      <c r="C3" s="168"/>
      <c r="D3" s="170"/>
      <c r="E3" s="102"/>
      <c r="F3" s="174"/>
      <c r="G3" s="115">
        <f ca="1">IFERROR(NOW()-F3,"-")</f>
        <v>45965.817462962965</v>
      </c>
      <c r="H3" s="174"/>
      <c r="I3" s="172" t="str">
        <f>IFERROR(VLOOKUP(D3,DB!A:F,6,0),"")</f>
        <v/>
      </c>
      <c r="J3" s="102" t="str">
        <f>IFERROR(VLOOKUP(D3,DB!A:G,7,0),"")</f>
        <v/>
      </c>
      <c r="K3" s="169"/>
      <c r="L3" s="175" t="str">
        <f>IFERROR(VLOOKUP(D3,DB!A:I,9,0),"")</f>
        <v/>
      </c>
    </row>
    <row r="4" spans="1:16383" ht="31.5" customHeight="1">
      <c r="A4" s="171"/>
      <c r="B4" s="172" t="str">
        <f>IFERROR(VLOOKUP(D4,DB!A:K,11,0),"")</f>
        <v/>
      </c>
      <c r="C4" s="168"/>
      <c r="D4" s="172"/>
      <c r="E4" s="102"/>
      <c r="F4" s="174"/>
      <c r="G4" s="115">
        <f ca="1">IFERROR(NOW()-F4,"-")</f>
        <v>45965.817462962965</v>
      </c>
      <c r="H4" s="174"/>
      <c r="I4" s="172" t="str">
        <f>IFERROR(VLOOKUP(D4,DB!A:F,6,0),"")</f>
        <v/>
      </c>
      <c r="J4" s="102" t="str">
        <f>IFERROR(VLOOKUP(D4,DB!A:G,7,0),"")</f>
        <v/>
      </c>
      <c r="K4" s="169"/>
      <c r="L4" s="175" t="str">
        <f>IFERROR(VLOOKUP(D4,DB!A:I,9,0),"")</f>
        <v/>
      </c>
    </row>
    <row r="5" spans="1:16383" ht="31.5" customHeight="1">
      <c r="A5" s="171"/>
      <c r="B5" s="172" t="str">
        <f>IFERROR(VLOOKUP(D5,DB!A:K,11,0),"")</f>
        <v/>
      </c>
      <c r="C5" s="168"/>
      <c r="D5" s="172"/>
      <c r="E5" s="102"/>
      <c r="F5" s="174"/>
      <c r="G5" s="115">
        <f ca="1">IFERROR(NOW()-F5,"-")</f>
        <v>45965.817462962965</v>
      </c>
      <c r="H5" s="174"/>
      <c r="I5" s="172" t="str">
        <f>IFERROR(VLOOKUP(D5,DB!A:F,6,0),"")</f>
        <v/>
      </c>
      <c r="J5" s="102" t="str">
        <f>IFERROR(VLOOKUP(D5,DB!A:G,7,0),"")</f>
        <v/>
      </c>
      <c r="K5" s="169"/>
      <c r="L5" s="175" t="str">
        <f>IFERROR(VLOOKUP(D5,DB!A:I,9,0),"")</f>
        <v/>
      </c>
    </row>
    <row r="6" spans="1:16383" ht="31.5" customHeight="1">
      <c r="A6" s="171"/>
      <c r="B6" s="172" t="str">
        <f>IFERROR(VLOOKUP(D6,DB!A:K,11,0),"")</f>
        <v/>
      </c>
      <c r="C6" s="168"/>
      <c r="D6" s="172"/>
      <c r="E6" s="102"/>
      <c r="F6" s="174"/>
      <c r="G6" s="115">
        <f ca="1">IFERROR(NOW()-F6,"-")</f>
        <v>45965.817462962965</v>
      </c>
      <c r="H6" s="174"/>
      <c r="I6" s="172" t="str">
        <f>IFERROR(VLOOKUP(D6,DB!A:F,6,0),"")</f>
        <v/>
      </c>
      <c r="J6" s="102" t="str">
        <f>IFERROR(VLOOKUP(D6,DB!A:G,7,0),"")</f>
        <v/>
      </c>
      <c r="K6" s="169"/>
      <c r="L6" s="175" t="str">
        <f>IFERROR(VLOOKUP(D6,DB!A:I,9,0),"")</f>
        <v/>
      </c>
    </row>
    <row r="7" spans="1:16383" ht="31.5" customHeight="1">
      <c r="A7" s="171"/>
      <c r="B7" s="172" t="str">
        <f>IFERROR(VLOOKUP(D7,DB!A:K,11,0),"")</f>
        <v/>
      </c>
      <c r="C7" s="168"/>
      <c r="D7" s="172"/>
      <c r="E7" s="102"/>
      <c r="F7" s="174"/>
      <c r="G7" s="115">
        <f ca="1">IFERROR(NOW()-F7,"-")</f>
        <v>45965.817462962965</v>
      </c>
      <c r="H7" s="174"/>
      <c r="I7" s="172" t="str">
        <f>IFERROR(VLOOKUP(D7,DB!A:F,6,0),"")</f>
        <v/>
      </c>
      <c r="J7" s="102" t="str">
        <f>IFERROR(VLOOKUP(D7,DB!A:G,7,0),"")</f>
        <v/>
      </c>
      <c r="K7" s="169"/>
      <c r="L7" s="175" t="str">
        <f>IFERROR(VLOOKUP(D7,DB!A:I,9,0),"")</f>
        <v/>
      </c>
    </row>
    <row r="8" spans="1:16383" ht="31.5" customHeight="1">
      <c r="A8" s="171"/>
      <c r="B8" s="172" t="str">
        <f>IFERROR(VLOOKUP(D8,DB!A:K,11,0),"")</f>
        <v/>
      </c>
      <c r="C8" s="168"/>
      <c r="D8" s="172"/>
      <c r="E8" s="102"/>
      <c r="F8" s="174"/>
      <c r="G8" s="115">
        <f ca="1">IFERROR(NOW()-F8,"-")</f>
        <v>45965.817462962965</v>
      </c>
      <c r="H8" s="174"/>
      <c r="I8" s="172" t="str">
        <f>IFERROR(VLOOKUP(D8,DB!A:F,6,0),"")</f>
        <v/>
      </c>
      <c r="J8" s="102" t="str">
        <f>IFERROR(VLOOKUP(D8,DB!A:G,7,0),"")</f>
        <v/>
      </c>
      <c r="K8" s="169"/>
      <c r="L8" s="175" t="str">
        <f>IFERROR(VLOOKUP(D8,DB!A:I,9,0),"")</f>
        <v/>
      </c>
    </row>
    <row r="9" spans="1:16383" ht="31.5" customHeight="1">
      <c r="A9" s="171"/>
      <c r="B9" s="172" t="str">
        <f>IFERROR(VLOOKUP(D9,DB!A:K,11,0),"")</f>
        <v/>
      </c>
      <c r="C9" s="168"/>
      <c r="D9" s="172"/>
      <c r="E9" s="102"/>
      <c r="F9" s="174"/>
      <c r="G9" s="115">
        <f ca="1">IFERROR(NOW()-F9,"-")</f>
        <v>45965.817462962965</v>
      </c>
      <c r="H9" s="174"/>
      <c r="I9" s="172" t="str">
        <f>IFERROR(VLOOKUP(D9,DB!A:F,6,0),"")</f>
        <v/>
      </c>
      <c r="J9" s="102" t="str">
        <f>IFERROR(VLOOKUP(D9,DB!A:G,7,0),"")</f>
        <v/>
      </c>
      <c r="K9" s="169"/>
      <c r="L9" s="175" t="str">
        <f>IFERROR(VLOOKUP(D9,DB!A:I,9,0),"")</f>
        <v/>
      </c>
    </row>
    <row r="10" spans="1:16383" ht="31.5" customHeight="1">
      <c r="A10" s="171"/>
      <c r="B10" s="172" t="str">
        <f>IFERROR(VLOOKUP(D10,DB!A:K,11,0),"")</f>
        <v/>
      </c>
      <c r="C10" s="168"/>
      <c r="D10" s="172"/>
      <c r="E10" s="102"/>
      <c r="F10" s="174"/>
      <c r="G10" s="115">
        <f ca="1">IFERROR(NOW()-F10,"-")</f>
        <v>45965.817462962965</v>
      </c>
      <c r="H10" s="174"/>
      <c r="I10" s="172" t="str">
        <f>IFERROR(VLOOKUP(D10,DB!A:F,6,0),"")</f>
        <v/>
      </c>
      <c r="J10" s="102" t="str">
        <f>IFERROR(VLOOKUP(D10,DB!A:G,7,0),"")</f>
        <v/>
      </c>
      <c r="K10" s="169"/>
      <c r="L10" s="175" t="str">
        <f>IFERROR(VLOOKUP(D10,DB!A:I,9,0),"")</f>
        <v/>
      </c>
    </row>
    <row r="11" spans="1:16383" ht="31.5" customHeight="1">
      <c r="A11" s="171"/>
      <c r="B11" s="172" t="str">
        <f>IFERROR(VLOOKUP(D11,DB!A:K,11,0),"")</f>
        <v/>
      </c>
      <c r="C11" s="168"/>
      <c r="D11" s="172"/>
      <c r="E11" s="102"/>
      <c r="F11" s="174"/>
      <c r="G11" s="115">
        <f ca="1">IFERROR(NOW()-F11,"-")</f>
        <v>45965.817462962965</v>
      </c>
      <c r="H11" s="174"/>
      <c r="I11" s="172" t="str">
        <f>IFERROR(VLOOKUP(D11,DB!A:F,6,0),"")</f>
        <v/>
      </c>
      <c r="J11" s="102" t="str">
        <f>IFERROR(VLOOKUP(D11,DB!A:G,7,0),"")</f>
        <v/>
      </c>
      <c r="K11" s="169"/>
      <c r="L11" s="175" t="str">
        <f>IFERROR(VLOOKUP(D11,DB!A:I,9,0),"")</f>
        <v/>
      </c>
    </row>
    <row r="12" spans="1:16383" ht="31.5" customHeight="1">
      <c r="A12" s="171"/>
      <c r="B12" s="172" t="str">
        <f>IFERROR(VLOOKUP(D12,DB!A:K,11,0),"")</f>
        <v/>
      </c>
      <c r="C12" s="168"/>
      <c r="D12" s="172"/>
      <c r="E12" s="102"/>
      <c r="F12" s="174"/>
      <c r="G12" s="115">
        <f ca="1">IFERROR(NOW()-F12,"-")</f>
        <v>45965.817462962965</v>
      </c>
      <c r="H12" s="174"/>
      <c r="I12" s="172" t="str">
        <f>IFERROR(VLOOKUP(D12,DB!A:F,6,0),"")</f>
        <v/>
      </c>
      <c r="J12" s="102" t="str">
        <f>IFERROR(VLOOKUP(D12,DB!A:G,7,0),"")</f>
        <v/>
      </c>
      <c r="K12" s="169"/>
      <c r="L12" s="175" t="str">
        <f>IFERROR(VLOOKUP(D12,DB!A:I,9,0),"")</f>
        <v/>
      </c>
    </row>
    <row r="13" spans="1:16383" ht="31.5" customHeight="1">
      <c r="A13" s="171"/>
      <c r="B13" s="172" t="str">
        <f>IFERROR(VLOOKUP(D13,DB!A:K,11,0),"")</f>
        <v/>
      </c>
      <c r="C13" s="168"/>
      <c r="D13" s="172"/>
      <c r="E13" s="102"/>
      <c r="F13" s="174"/>
      <c r="G13" s="115">
        <f ca="1">IFERROR(NOW()-F13,"-")</f>
        <v>45965.817462962965</v>
      </c>
      <c r="H13" s="174"/>
      <c r="I13" s="172" t="str">
        <f>IFERROR(VLOOKUP(D13,DB!A:F,6,0),"")</f>
        <v/>
      </c>
      <c r="J13" s="102" t="str">
        <f>IFERROR(VLOOKUP(D13,DB!A:G,7,0),"")</f>
        <v/>
      </c>
      <c r="K13" s="169"/>
      <c r="L13" s="175" t="str">
        <f>IFERROR(VLOOKUP(D13,DB!A:I,9,0),"")</f>
        <v/>
      </c>
    </row>
    <row r="14" spans="1:16383" ht="31.5" customHeight="1">
      <c r="A14" s="171"/>
      <c r="B14" s="172" t="str">
        <f>IFERROR(VLOOKUP(D14,DB!A:K,11,0),"")</f>
        <v/>
      </c>
      <c r="C14" s="168"/>
      <c r="D14" s="172"/>
      <c r="E14" s="102"/>
      <c r="F14" s="174"/>
      <c r="G14" s="115">
        <f ca="1">IFERROR(NOW()-F14,"-")</f>
        <v>45965.817462962965</v>
      </c>
      <c r="H14" s="174"/>
      <c r="I14" s="172" t="str">
        <f>IFERROR(VLOOKUP(D14,DB!A:F,6,0),"")</f>
        <v/>
      </c>
      <c r="J14" s="102" t="str">
        <f>IFERROR(VLOOKUP(D14,DB!A:G,7,0),"")</f>
        <v/>
      </c>
      <c r="K14" s="169"/>
      <c r="L14" s="175" t="str">
        <f>IFERROR(VLOOKUP(D14,DB!A:I,9,0),"")</f>
        <v/>
      </c>
    </row>
    <row r="15" spans="1:16383" ht="31.5" customHeight="1">
      <c r="A15" s="171"/>
      <c r="B15" s="172" t="str">
        <f>IFERROR(VLOOKUP(D15,DB!A:K,11,0),"")</f>
        <v/>
      </c>
      <c r="C15" s="168"/>
      <c r="D15" s="172"/>
      <c r="E15" s="102"/>
      <c r="F15" s="174"/>
      <c r="G15" s="115">
        <f ca="1">IFERROR(NOW()-F15,"-")</f>
        <v>45965.817462962965</v>
      </c>
      <c r="H15" s="174"/>
      <c r="I15" s="172" t="str">
        <f>IFERROR(VLOOKUP(D15,DB!A:F,6,0),"")</f>
        <v/>
      </c>
      <c r="J15" s="102" t="str">
        <f>IFERROR(VLOOKUP(D15,DB!A:G,7,0),"")</f>
        <v/>
      </c>
      <c r="K15" s="169"/>
      <c r="L15" s="175" t="str">
        <f>IFERROR(VLOOKUP(D15,DB!A:I,9,0),"")</f>
        <v/>
      </c>
    </row>
    <row r="16" spans="1:16383" ht="31.5" customHeight="1">
      <c r="A16" s="171"/>
      <c r="B16" s="172" t="str">
        <f>IFERROR(VLOOKUP(D16,DB!A:K,11,0),"")</f>
        <v/>
      </c>
      <c r="C16" s="168"/>
      <c r="D16" s="172"/>
      <c r="E16" s="102"/>
      <c r="F16" s="174"/>
      <c r="G16" s="115">
        <f ca="1">IFERROR(NOW()-F16,"-")</f>
        <v>45965.817462962965</v>
      </c>
      <c r="H16" s="174"/>
      <c r="I16" s="172" t="str">
        <f>IFERROR(VLOOKUP(D16,DB!A:F,6,0),"")</f>
        <v/>
      </c>
      <c r="J16" s="102" t="str">
        <f>IFERROR(VLOOKUP(D16,DB!A:G,7,0),"")</f>
        <v/>
      </c>
      <c r="K16" s="169"/>
      <c r="L16" s="175" t="str">
        <f>IFERROR(VLOOKUP(D16,DB!A:I,9,0),"")</f>
        <v/>
      </c>
    </row>
    <row r="17" spans="1:12" ht="31.5" customHeight="1">
      <c r="A17" s="171"/>
      <c r="B17" s="172" t="str">
        <f>IFERROR(VLOOKUP(D17,DB!A:K,11,0),"")</f>
        <v/>
      </c>
      <c r="C17" s="168"/>
      <c r="D17" s="172"/>
      <c r="E17" s="102"/>
      <c r="F17" s="174"/>
      <c r="G17" s="115">
        <f ca="1">IFERROR(NOW()-F17,"-")</f>
        <v>45965.817462962965</v>
      </c>
      <c r="H17" s="174"/>
      <c r="I17" s="172" t="str">
        <f>IFERROR(VLOOKUP(D17,DB!A:F,6,0),"")</f>
        <v/>
      </c>
      <c r="J17" s="102" t="str">
        <f>IFERROR(VLOOKUP(D17,DB!A:G,7,0),"")</f>
        <v/>
      </c>
      <c r="K17" s="169"/>
      <c r="L17" s="175" t="str">
        <f>IFERROR(VLOOKUP(D17,DB!A:I,9,0),"")</f>
        <v/>
      </c>
    </row>
    <row r="18" spans="1:12" ht="31.5" customHeight="1">
      <c r="A18" s="171"/>
      <c r="B18" s="172" t="str">
        <f>IFERROR(VLOOKUP(D18,DB!A:K,11,0),"")</f>
        <v/>
      </c>
      <c r="C18" s="168"/>
      <c r="D18" s="172"/>
      <c r="E18" s="102"/>
      <c r="F18" s="174"/>
      <c r="G18" s="115">
        <f ca="1">IFERROR(NOW()-F18,"-")</f>
        <v>45965.817462962965</v>
      </c>
      <c r="H18" s="174"/>
      <c r="I18" s="172" t="str">
        <f>IFERROR(VLOOKUP(D18,DB!A:F,6,0),"")</f>
        <v/>
      </c>
      <c r="J18" s="102" t="str">
        <f>IFERROR(VLOOKUP(D18,DB!A:G,7,0),"")</f>
        <v/>
      </c>
      <c r="K18" s="169"/>
      <c r="L18" s="175" t="str">
        <f>IFERROR(VLOOKUP(D18,DB!A:I,9,0),"")</f>
        <v/>
      </c>
    </row>
    <row r="19" spans="1:12" ht="31.5" customHeight="1">
      <c r="A19" s="171"/>
      <c r="B19" s="172" t="str">
        <f>IFERROR(VLOOKUP(D19,DB!A:K,11,0),"")</f>
        <v/>
      </c>
      <c r="C19" s="168"/>
      <c r="D19" s="172"/>
      <c r="E19" s="102"/>
      <c r="F19" s="174"/>
      <c r="G19" s="115">
        <f ca="1">IFERROR(NOW()-F19,"-")</f>
        <v>45965.817462962965</v>
      </c>
      <c r="H19" s="174"/>
      <c r="I19" s="172" t="str">
        <f>IFERROR(VLOOKUP(D19,DB!A:F,6,0),"")</f>
        <v/>
      </c>
      <c r="J19" s="102" t="str">
        <f>IFERROR(VLOOKUP(D19,DB!A:G,7,0),"")</f>
        <v/>
      </c>
      <c r="K19" s="169"/>
      <c r="L19" s="175" t="str">
        <f>IFERROR(VLOOKUP(D19,DB!A:I,9,0),"")</f>
        <v/>
      </c>
    </row>
    <row r="20" spans="1:12" ht="31.5" customHeight="1">
      <c r="A20" s="171"/>
      <c r="B20" s="172" t="str">
        <f>IFERROR(VLOOKUP(D20,DB!A:K,11,0),"")</f>
        <v/>
      </c>
      <c r="C20" s="168"/>
      <c r="D20" s="172"/>
      <c r="E20" s="102"/>
      <c r="F20" s="174"/>
      <c r="G20" s="115">
        <f ca="1">IFERROR(NOW()-F20,"-")</f>
        <v>45965.817462962965</v>
      </c>
      <c r="H20" s="174"/>
      <c r="I20" s="172" t="str">
        <f>IFERROR(VLOOKUP(D20,DB!A:F,6,0),"")</f>
        <v/>
      </c>
      <c r="J20" s="102" t="str">
        <f>IFERROR(VLOOKUP(D20,DB!A:G,7,0),"")</f>
        <v/>
      </c>
      <c r="K20" s="169"/>
      <c r="L20" s="175" t="str">
        <f>IFERROR(VLOOKUP(D20,DB!A:I,9,0),"")</f>
        <v/>
      </c>
    </row>
    <row r="21" spans="1:12" ht="31.5" customHeight="1">
      <c r="A21" s="171"/>
      <c r="B21" s="172" t="str">
        <f>IFERROR(VLOOKUP(D21,DB!A:K,11,0),"")</f>
        <v/>
      </c>
      <c r="C21" s="168"/>
      <c r="D21" s="172"/>
      <c r="E21" s="173"/>
      <c r="F21" s="174"/>
      <c r="G21" s="115">
        <f ca="1">IFERROR(NOW()-F21,"-")</f>
        <v>45965.817462962965</v>
      </c>
      <c r="H21" s="174"/>
      <c r="I21" s="172" t="str">
        <f>IFERROR(VLOOKUP(D21,DB!A:F,6,0),"")</f>
        <v/>
      </c>
      <c r="J21" s="102" t="str">
        <f>IFERROR(VLOOKUP(D21,DB!A:G,7,0),"")</f>
        <v/>
      </c>
      <c r="K21" s="169"/>
      <c r="L21" s="175" t="str">
        <f>IFERROR(VLOOKUP(D21,DB!A:I,9,0),"")</f>
        <v/>
      </c>
    </row>
    <row r="22" spans="1:12" ht="31.5" customHeight="1">
      <c r="A22" s="171"/>
      <c r="B22" s="172" t="str">
        <f>IFERROR(VLOOKUP(D22,DB!A:K,11,0),"")</f>
        <v/>
      </c>
      <c r="C22" s="168"/>
      <c r="D22" s="172"/>
      <c r="E22" s="173"/>
      <c r="F22" s="174"/>
      <c r="G22" s="115">
        <f ca="1">IFERROR(NOW()-F22,"-")</f>
        <v>45965.817462962965</v>
      </c>
      <c r="H22" s="174"/>
      <c r="I22" s="172" t="str">
        <f>IFERROR(VLOOKUP(D22,DB!A:F,6,0),"")</f>
        <v/>
      </c>
      <c r="J22" s="102" t="str">
        <f>IFERROR(VLOOKUP(D22,DB!A:G,7,0),"")</f>
        <v/>
      </c>
      <c r="K22" s="169"/>
      <c r="L22" s="175" t="str">
        <f>IFERROR(VLOOKUP(D22,DB!A:I,9,0),"")</f>
        <v/>
      </c>
    </row>
    <row r="23" spans="1:12" ht="31.5" customHeight="1">
      <c r="A23" s="171"/>
      <c r="B23" s="172" t="str">
        <f>IFERROR(VLOOKUP(D23,DB!A:K,11,0),"")</f>
        <v/>
      </c>
      <c r="C23" s="168"/>
      <c r="D23" s="172"/>
      <c r="E23" s="173"/>
      <c r="F23" s="174"/>
      <c r="G23" s="115">
        <f ca="1">IFERROR(NOW()-F23,"-")</f>
        <v>45965.817462962965</v>
      </c>
      <c r="H23" s="174"/>
      <c r="I23" s="172" t="str">
        <f>IFERROR(VLOOKUP(D23,DB!A:F,6,0),"")</f>
        <v/>
      </c>
      <c r="J23" s="102" t="str">
        <f>IFERROR(VLOOKUP(D23,DB!A:G,7,0),"")</f>
        <v/>
      </c>
      <c r="K23" s="169"/>
      <c r="L23" s="175" t="str">
        <f>IFERROR(VLOOKUP(D23,DB!A:I,9,0),"")</f>
        <v/>
      </c>
    </row>
    <row r="24" spans="1:12" ht="31.5" customHeight="1">
      <c r="A24" s="171"/>
      <c r="B24" s="172" t="str">
        <f>IFERROR(VLOOKUP(D24,DB!A:K,11,0),"")</f>
        <v/>
      </c>
      <c r="C24" s="168"/>
      <c r="D24" s="172"/>
      <c r="E24" s="173"/>
      <c r="F24" s="174"/>
      <c r="G24" s="115">
        <f ca="1">IFERROR(NOW()-F24,"-")</f>
        <v>45965.817462962965</v>
      </c>
      <c r="H24" s="174"/>
      <c r="I24" s="172" t="str">
        <f>IFERROR(VLOOKUP(D24,DB!A:F,6,0),"")</f>
        <v/>
      </c>
      <c r="J24" s="102" t="str">
        <f>IFERROR(VLOOKUP(D24,DB!A:G,7,0),"")</f>
        <v/>
      </c>
      <c r="K24" s="169"/>
      <c r="L24" s="175" t="str">
        <f>IFERROR(VLOOKUP(D24,DB!A:I,9,0),"")</f>
        <v/>
      </c>
    </row>
    <row r="25" spans="1:12" ht="31.5" customHeight="1">
      <c r="A25" s="171"/>
      <c r="B25" s="172" t="str">
        <f>IFERROR(VLOOKUP(D25,DB!A:K,11,0),"")</f>
        <v/>
      </c>
      <c r="C25" s="168"/>
      <c r="D25" s="172"/>
      <c r="E25" s="173"/>
      <c r="F25" s="174"/>
      <c r="G25" s="115">
        <f ca="1">IFERROR(NOW()-F25,"-")</f>
        <v>45965.817462962965</v>
      </c>
      <c r="H25" s="174"/>
      <c r="I25" s="172" t="str">
        <f>IFERROR(VLOOKUP(D25,DB!A:F,6,0),"")</f>
        <v/>
      </c>
      <c r="J25" s="102" t="str">
        <f>IFERROR(VLOOKUP(D25,DB!A:G,7,0),"")</f>
        <v/>
      </c>
      <c r="K25" s="169"/>
      <c r="L25" s="175" t="str">
        <f>IFERROR(VLOOKUP(D25,DB!A:I,9,0),"")</f>
        <v/>
      </c>
    </row>
    <row r="26" spans="1:12" ht="31.5" customHeight="1">
      <c r="A26" s="171"/>
      <c r="B26" s="172" t="str">
        <f>IFERROR(VLOOKUP(D26,DB!A:K,11,0),"")</f>
        <v/>
      </c>
      <c r="C26" s="168"/>
      <c r="D26" s="172"/>
      <c r="E26" s="173"/>
      <c r="F26" s="174"/>
      <c r="G26" s="115">
        <f ca="1">IFERROR(NOW()-F26,"-")</f>
        <v>45965.817462962965</v>
      </c>
      <c r="H26" s="174"/>
      <c r="I26" s="172" t="str">
        <f>IFERROR(VLOOKUP(D26,DB!A:F,6,0),"")</f>
        <v/>
      </c>
      <c r="J26" s="102" t="str">
        <f>IFERROR(VLOOKUP(D26,DB!A:G,7,0),"")</f>
        <v/>
      </c>
      <c r="K26" s="169"/>
      <c r="L26" s="175" t="str">
        <f>IFERROR(VLOOKUP(D26,DB!A:I,9,0),"")</f>
        <v/>
      </c>
    </row>
    <row r="27" spans="1:12" ht="31.5" customHeight="1">
      <c r="A27" s="171"/>
      <c r="B27" s="172" t="str">
        <f>IFERROR(VLOOKUP(D27,DB!A:K,11,0),"")</f>
        <v/>
      </c>
      <c r="C27" s="168"/>
      <c r="D27" s="172"/>
      <c r="E27" s="173"/>
      <c r="F27" s="174"/>
      <c r="G27" s="115">
        <f ca="1">IFERROR(NOW()-F27,"-")</f>
        <v>45965.817462962965</v>
      </c>
      <c r="H27" s="174"/>
      <c r="I27" s="172" t="str">
        <f>IFERROR(VLOOKUP(D27,DB!A:F,6,0),"")</f>
        <v/>
      </c>
      <c r="J27" s="102" t="str">
        <f>IFERROR(VLOOKUP(D27,DB!A:G,7,0),"")</f>
        <v/>
      </c>
      <c r="K27" s="169"/>
      <c r="L27" s="175" t="str">
        <f>IFERROR(VLOOKUP(D27,DB!A:I,9,0),"")</f>
        <v/>
      </c>
    </row>
    <row r="28" spans="1:12" ht="31.5" customHeight="1">
      <c r="A28" s="103"/>
      <c r="B28" s="102" t="str">
        <f>IFERROR(VLOOKUP(D28,DB!A:K,11,0),"")</f>
        <v/>
      </c>
      <c r="C28" s="104"/>
      <c r="D28" s="102"/>
      <c r="E28" s="105"/>
      <c r="F28" s="106"/>
      <c r="G28" s="76">
        <f ca="1">IFERROR(NOW()-F28,"-")</f>
        <v>45965.817462962965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45965.817462962965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45965.817462962965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45965.817462962965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45965.817462962965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45965.817462962965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45965.817462962965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45965.817462962965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45965.817462962965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45965.817462962965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45965.817462962965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45965.817462962965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45965.817462962965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45965.817462962965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45965.817462962965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45965.817462962965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45965.817462962965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45965.817462962965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45965.817462962965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45965.817462962965</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2025-11-04T16:38:15Z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