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63" documentId="120_S{2AC9BD13-BADA-5192-A53E-5A8FF88502F6}" xr6:coauthVersionLast="47" xr6:coauthVersionMax="47" xr10:uidLastSave="{A8EBAE62-7EF0-4E55-9CC7-22F6E628C7E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G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<sst xmlns="http://schemas.openxmlformats.org/spreadsheetml/2006/main" count="181563" uniqueCount="39159">
  <si>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</si>
  <si>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</si>
  <si>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</si>
  <si>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</si>
  <si>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</si>
  <si>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</si>
  <si>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</si>
  <si>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</si>
  <si>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</si>
  <si>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</si>
  <si>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</si>
  <si>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</si>
  <si>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</si>
  <si>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</si>
  <si>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</si>
  <si>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</si>
  <si>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</si>
  <si>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</si>
  <si>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</si>
  <si>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</si>
  <si>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</si>
  <si>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</si>
  <si>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</si>
  <si>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</si>
  <si>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</si>
  <si>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</si>
  <si>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</si>
  <si>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</si>
  <si>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</si>
  <si>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</si>
  <si>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</si>
  <si>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</si>
  <si>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</si>
  <si>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</si>
  <si>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</si>
  <si>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</si>
  <si>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</si>
  <si>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</si>
  <si>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</si>
  <si>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</si>
  <si>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</si>
  <si>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</si>
  <si>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</si>
  <si>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</si>
  <si>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</si>
  <si>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</si>
  <si>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</si>
  <si>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</si>
  <si>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</si>
  <si>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</si>
  <si>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</si>
  <si>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</si>
  <si>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</si>
  <si>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</si>
  <si>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</si>
  <si>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</si>
  <si>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</si>
  <si>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</si>
  <si>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</si>
  <si>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</si>
  <si>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</si>
  <si>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</si>
  <si>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</si>
  <si>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</si>
  <si>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</si>
  <si>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</si>
  <si>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</si>
  <si>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</si>
  <si>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</si>
  <si>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</si>
  <si>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</si>
  <si>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</si>
  <si>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</si>
  <si>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</si>
  <si>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</si>
  <si>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</si>
  <si>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</si>
  <si>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</si>
  <si>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</si>
  <si>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</si>
  <si>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</si>
  <si>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</si>
  <si>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</si>
  <si>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</si>
  <si>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</si>
  <si>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</si>
  <si>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</si>
  <si>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</si>
  <si>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</si>
  <si>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</si>
  <si>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</si>
  <si>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</si>
  <si>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</si>
  <si>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</si>
  <si>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</si>
  <si>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</si>
  <si>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</si>
  <si>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</si>
  <si>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</si>
  <si>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</si>
  <si>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</si>
  <si>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</si>
  <si>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</si>
  <si>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</si>
  <si>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</si>
  <si>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</si>
  <si>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</si>
  <si>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</si>
  <si>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</si>
  <si>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</si>
  <si>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</si>
  <si>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</si>
  <si>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</si>
  <si>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</si>
  <si>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</si>
  <si>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</si>
  <si>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</si>
  <si>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</si>
  <si>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</si>
  <si>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</si>
  <si>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</si>
  <si>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</si>
  <si>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</si>
  <si>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</si>
  <si>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</si>
  <si>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</si>
  <si>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</si>
  <si>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</si>
  <si>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</si>
  <si>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</si>
  <si>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</si>
  <si>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</si>
  <si>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</si>
  <si>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</si>
  <si>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</si>
  <si>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</si>
  <si>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</si>
  <si>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</si>
  <si>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</si>
  <si>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</si>
  <si>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</si>
  <si>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</si>
  <si>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</si>
  <si>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</si>
  <si>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</si>
  <si>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</si>
  <si>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</si>
  <si>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</si>
  <si>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</si>
  <si>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</si>
  <si>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</si>
  <si>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</si>
  <si>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</si>
  <si>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</si>
  <si>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</si>
  <si>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</si>
  <si>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</si>
  <si>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</si>
  <si>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</si>
  <si>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</si>
  <si>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</si>
  <si>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</si>
  <si>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</si>
  <si>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</si>
  <si>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</si>
  <si>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</si>
  <si>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</si>
  <si>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</si>
  <si>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</si>
  <si>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</si>
  <si>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</si>
  <si>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</si>
  <si>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</si>
  <si>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</si>
  <si>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</si>
  <si>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</si>
  <si>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</si>
  <si>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</si>
  <si>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</si>
  <si>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</si>
  <si>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</si>
  <si>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</si>
  <si>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</si>
  <si>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</si>
  <si>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</si>
  <si>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</si>
  <si>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</si>
  <si>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</si>
  <si>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</si>
  <si>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</si>
  <si>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</si>
  <si>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</si>
  <si>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</si>
  <si>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</si>
  <si>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</si>
  <si>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</si>
  <si>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</si>
  <si>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</si>
  <si>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</si>
  <si>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</si>
  <si>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</si>
  <si>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</si>
  <si>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</si>
  <si>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</si>
  <si>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</si>
  <si>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</si>
  <si>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</si>
  <si>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</si>
  <si>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</si>
  <si>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</si>
  <si>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</si>
  <si>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</si>
  <si>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</si>
  <si>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</si>
  <si>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</si>
  <si>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</si>
  <si>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</si>
  <si>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</si>
  <si>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</si>
  <si>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</si>
  <si>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</si>
  <si>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</si>
  <si>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</si>
  <si>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</si>
  <si>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</si>
  <si>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</si>
  <si>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</si>
  <si>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</si>
  <si>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</si>
  <si>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</si>
  <si>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</si>
  <si>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</si>
  <si>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</si>
  <si>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</si>
  <si>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</si>
  <si>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</si>
  <si>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</si>
  <si>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</si>
  <si>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</si>
  <si>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</si>
  <si>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</si>
  <si>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</si>
  <si>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</si>
  <si>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</si>
  <si>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</si>
  <si>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</si>
  <si>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</si>
  <si>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</si>
  <si>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</si>
  <si>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</si>
  <si>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</si>
  <si>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</si>
  <si>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</si>
  <si>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</si>
  <si>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</si>
  <si>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</si>
  <si>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</si>
  <si>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</si>
  <si>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</si>
  <si>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</si>
  <si>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</si>
  <si>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</si>
  <si>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</si>
  <si>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</si>
  <si>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</si>
  <si>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</si>
  <si>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</si>
  <si>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</si>
  <si>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</si>
  <si>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</si>
  <si>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</si>
  <si>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</si>
  <si>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</si>
  <si>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</si>
  <si>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</si>
  <si>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</si>
  <si>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</si>
  <si>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</si>
  <si>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</si>
  <si>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</si>
  <si>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</si>
  <si>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</si>
  <si>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</si>
  <si>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</si>
  <si>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</si>
  <si>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</si>
  <si>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</si>
  <si>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</si>
  <si>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</si>
  <si>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</si>
  <si>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</si>
  <si>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</si>
  <si>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</si>
  <si>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</si>
  <si>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</si>
  <si>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</si>
  <si>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</si>
  <si>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</si>
  <si>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</si>
  <si>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</si>
  <si>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</si>
  <si>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</si>
  <si>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</si>
  <si>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</si>
  <si>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</si>
  <si>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</si>
  <si>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</si>
  <si>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</si>
  <si>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</si>
  <si>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</si>
  <si>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</si>
  <si>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</si>
  <si>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</si>
  <si>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</si>
  <si>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</si>
  <si>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</si>
  <si>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</si>
  <si>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</si>
  <si>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</si>
  <si>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</si>
  <si>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</si>
  <si>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</si>
  <si>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</si>
  <si>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</si>
  <si>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</si>
  <si>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</si>
  <si>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</si>
  <si>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</si>
  <si>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</si>
  <si>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</si>
  <si>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</si>
  <si>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</si>
  <si>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</si>
  <si>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</si>
  <si>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</si>
  <si>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</si>
  <si>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</si>
  <si>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</si>
  <si>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</si>
  <si>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</si>
  <si>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</si>
  <si>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</si>
  <si>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</si>
  <si>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</si>
  <si>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</si>
  <si>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</si>
  <si>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</si>
  <si>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</si>
  <si>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</si>
  <si>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</si>
  <si>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</si>
  <si>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</si>
  <si>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</si>
  <si>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</si>
  <si>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</si>
  <si>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</si>
  <si>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</si>
  <si>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</si>
  <si>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</si>
  <si>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</si>
  <si>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</si>
  <si>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</si>
  <si>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</si>
  <si>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</si>
  <si>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</si>
  <si>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</si>
  <si>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</si>
  <si>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</si>
  <si>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</si>
  <si>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</si>
  <si>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</si>
  <si>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</si>
  <si>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</si>
  <si>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</si>
  <si>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</si>
  <si>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</si>
  <si>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</si>
  <si>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</si>
  <si>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</si>
  <si>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</si>
  <si>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</si>
  <si>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</si>
  <si>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</si>
  <si>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</si>
  <si>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</si>
  <si>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</si>
  <si>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</si>
  <si>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</si>
  <si>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</si>
  <si>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</si>
  <si>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</si>
  <si>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</si>
  <si>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</si>
  <si>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</si>
  <si>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</si>
  <si>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</si>
  <si>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</si>
  <si>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</si>
  <si>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</si>
  <si>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</si>
  <si>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</si>
  <si>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</si>
  <si>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</si>
  <si>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</si>
  <si>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</si>
  <si>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</si>
  <si>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</si>
  <si>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</si>
  <si>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</si>
  <si>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</si>
  <si>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</si>
  <si>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</si>
  <si>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</si>
  <si>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</si>
  <si>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</si>
  <si>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</si>
  <si>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</si>
  <si>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</si>
  <si>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</si>
  <si>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</si>
  <si>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</si>
  <si>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</si>
  <si>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</si>
  <si>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</si>
  <si>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</si>
  <si>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</si>
  <si>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</si>
  <si>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</si>
  <si>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</si>
  <si>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</si>
  <si>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</si>
  <si>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</si>
  <si>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</si>
  <si>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</si>
  <si>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</si>
  <si>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</si>
  <si>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</si>
  <si>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</si>
  <si>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</si>
  <si>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</si>
  <si>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</si>
  <si>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</si>
  <si>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</si>
  <si>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</si>
  <si>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</si>
  <si>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</si>
  <si>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</si>
  <si>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</si>
  <si>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</si>
  <si>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</si>
  <si>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</si>
  <si>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</si>
  <si>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</si>
  <si>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</si>
  <si>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</si>
  <si>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</si>
  <si>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</si>
  <si>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</si>
  <si>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</si>
  <si>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</si>
  <si>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</si>
  <si>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</si>
  <si>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</si>
  <si>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</si>
  <si>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</si>
  <si>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</si>
  <si>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</si>
  <si>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</si>
  <si>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</si>
  <si>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</si>
  <si>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</si>
  <si>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</si>
  <si>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</si>
  <si>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</si>
  <si>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</si>
  <si>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</si>
  <si>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</si>
  <si>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</si>
  <si>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</si>
  <si>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</si>
  <si>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</si>
  <si>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</si>
  <si>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</si>
  <si>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</si>
  <si>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</si>
  <si>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</si>
  <si>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</si>
  <si>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</si>
  <si>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</si>
  <si>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</si>
  <si>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</si>
  <si>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</si>
  <si>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</si>
  <si>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</si>
  <si>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</si>
  <si>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</si>
  <si>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</si>
  <si>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</si>
  <si>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</si>
  <si>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</si>
  <si>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</si>
  <si>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</si>
  <si>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</si>
  <si>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</si>
  <si>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</si>
  <si>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</si>
  <si>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</si>
  <si>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</si>
  <si>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</si>
  <si>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</si>
  <si>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</si>
  <si>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</si>
  <si>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</si>
  <si>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</si>
  <si>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</si>
  <si>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</si>
  <si>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</si>
  <si>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</si>
  <si>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</si>
  <si>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</si>
  <si>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</si>
  <si>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</si>
  <si>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</si>
  <si>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</si>
  <si>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</si>
  <si>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</si>
  <si>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</si>
  <si>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</si>
  <si>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</si>
  <si>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</si>
  <si>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</si>
  <si>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</si>
  <si>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</si>
  <si>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</si>
  <si>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</si>
  <si>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</si>
  <si>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</si>
  <si>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</si>
  <si>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</si>
  <si>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</si>
  <si>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</si>
  <si>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</si>
  <si>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</si>
  <si>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</si>
  <si>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</si>
  <si>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</si>
  <si>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</si>
  <si>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</si>
  <si>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</si>
  <si>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</si>
  <si>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</si>
  <si>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</si>
  <si>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</si>
  <si>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</si>
  <si>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</si>
  <si>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</si>
  <si>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</si>
  <si>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</si>
  <si>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</si>
  <si>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</si>
  <si>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</si>
  <si>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</si>
  <si>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</si>
  <si>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</si>
  <si>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</si>
  <si>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</si>
  <si>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</si>
  <si>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</si>
  <si>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</si>
  <si>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</si>
  <si>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</si>
  <si>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</si>
  <si>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</si>
  <si>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</si>
  <si>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</si>
  <si>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</si>
  <si>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</si>
  <si>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</si>
  <si>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</si>
  <si>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</si>
  <si>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</si>
  <si>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</si>
  <si>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</si>
  <si>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</si>
  <si>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</si>
  <si>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</si>
  <si>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</si>
  <si>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</si>
  <si>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</si>
  <si>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</si>
  <si>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</si>
  <si>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</si>
  <si>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</si>
  <si>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</si>
  <si>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</si>
  <si>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</si>
  <si>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</si>
  <si>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</si>
  <si>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</si>
  <si>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</si>
  <si>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</si>
  <si>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</si>
  <si>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</si>
  <si>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</si>
  <si>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</si>
  <si>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</si>
  <si>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</si>
  <si>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</si>
  <si>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</si>
  <si>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</si>
  <si>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</si>
  <si>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</si>
  <si>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</si>
  <si>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</si>
  <si>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</si>
  <si>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</si>
  <si>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</si>
  <si>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</si>
  <si>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</si>
  <si>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</si>
  <si>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</si>
  <si>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</si>
  <si>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</si>
  <si>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</si>
  <si>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</si>
  <si>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</si>
  <si>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</si>
  <si>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</si>
  <si>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</si>
  <si>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</si>
  <si>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</si>
  <si>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</si>
  <si>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</si>
  <si>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</si>
  <si>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</si>
  <si>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</si>
  <si>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</si>
  <si>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</si>
  <si>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</si>
  <si>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</si>
  <si>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</si>
  <si>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</si>
  <si>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</si>
  <si>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</si>
  <si>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</si>
  <si>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</si>
  <si>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</si>
  <si>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</si>
  <si>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</si>
  <si>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</si>
  <si>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</si>
  <si>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</si>
  <si>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</si>
  <si>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</si>
  <si>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</si>
  <si>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</si>
  <si>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</si>
  <si>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</si>
  <si>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</si>
  <si>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</si>
  <si>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</si>
  <si>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</si>
  <si>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</si>
  <si>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</si>
  <si>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</si>
  <si>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</si>
  <si>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</si>
  <si>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</si>
  <si>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</si>
  <si>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</si>
  <si>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</si>
  <si>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</si>
  <si>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</si>
  <si>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</si>
  <si>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</si>
  <si>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</si>
  <si>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</si>
  <si>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</si>
  <si>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</si>
  <si>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</si>
  <si>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</si>
  <si>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</si>
  <si>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</si>
  <si>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</si>
  <si>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</si>
  <si>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</si>
  <si>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</si>
  <si>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</si>
  <si>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</si>
  <si>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</si>
  <si>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</si>
  <si>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</si>
  <si>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</si>
  <si>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</si>
  <si>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</si>
  <si>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</si>
  <si>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</si>
  <si>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</si>
  <si>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</si>
  <si>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</si>
  <si>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</si>
  <si>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</si>
  <si>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</si>
  <si>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</si>
  <si>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</si>
  <si>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</si>
  <si>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</si>
  <si>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</si>
  <si>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</si>
  <si>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</si>
  <si>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</si>
  <si>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</si>
  <si>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</si>
  <si>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</si>
  <si>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</si>
  <si>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</si>
  <si>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</si>
  <si>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</si>
  <si>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</si>
  <si>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</si>
  <si>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</si>
  <si>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</si>
  <si>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</si>
  <si>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</si>
  <si>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</si>
  <si>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</si>
  <si>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</si>
  <si>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</si>
  <si>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</si>
  <si>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</si>
  <si>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</si>
  <si>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</si>
  <si>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</si>
  <si>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</si>
  <si>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</si>
  <si>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</si>
  <si>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</si>
  <si>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</si>
  <si>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</si>
  <si>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</si>
  <si>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</si>
  <si>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</si>
  <si>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</si>
  <si>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</si>
  <si>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</si>
  <si>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</si>
  <si>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</si>
  <si>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</si>
  <si>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</si>
  <si>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</si>
  <si>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</si>
  <si>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</si>
  <si>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</si>
  <si>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</si>
  <si>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</si>
  <si>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</si>
  <si>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</si>
  <si>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</si>
  <si>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</si>
  <si>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</si>
  <si>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</si>
  <si>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</si>
  <si>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</si>
  <si>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</si>
  <si>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</si>
  <si>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</si>
  <si>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</si>
  <si>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</si>
  <si>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</si>
  <si>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</si>
  <si>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</si>
  <si>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</si>
  <si>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</si>
  <si>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</si>
  <si>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</si>
  <si>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</si>
  <si>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</si>
  <si>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</si>
  <si>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</si>
  <si>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</si>
  <si>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</si>
  <si>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</si>
  <si>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</si>
  <si>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</si>
  <si>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</si>
  <si>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</si>
  <si>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</si>
  <si>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</si>
  <si>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</si>
  <si>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</si>
  <si>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</si>
  <si>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</si>
  <si>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</si>
  <si>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</si>
  <si>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</si>
  <si>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</si>
  <si>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</si>
  <si>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</si>
  <si>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</si>
  <si>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</si>
  <si>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</si>
  <si>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</si>
  <si>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</si>
  <si>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</si>
  <si>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</si>
  <si>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</si>
  <si>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</si>
  <si>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</si>
  <si>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</si>
  <si>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</si>
  <si>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</si>
  <si>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</si>
  <si>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</si>
  <si>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</si>
  <si>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</si>
  <si>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</si>
  <si>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</si>
  <si>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</si>
  <si>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</si>
  <si>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</si>
  <si>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</si>
  <si>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</si>
  <si>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</si>
  <si>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</si>
  <si>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</si>
  <si>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</si>
  <si>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</si>
  <si>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</si>
  <si>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</si>
  <si>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</si>
  <si>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</si>
  <si>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</si>
  <si>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</si>
  <si>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</si>
  <si>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</si>
  <si>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</si>
  <si>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</si>
  <si>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</si>
  <si>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</si>
  <si>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</si>
  <si>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</si>
  <si>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</si>
  <si>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</si>
  <si>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</si>
  <si>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</si>
  <si>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</si>
  <si>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</si>
  <si>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</si>
  <si>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</si>
  <si>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</si>
  <si>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</si>
  <si>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</si>
  <si>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</si>
  <si>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</si>
  <si>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</si>
  <si>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</si>
  <si>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</si>
  <si>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</si>
  <si>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</si>
  <si>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</si>
  <si>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</si>
  <si>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</si>
  <si>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</si>
  <si>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</si>
  <si>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</si>
  <si>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</si>
  <si>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</si>
  <si>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</si>
  <si>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</si>
  <si>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</si>
  <si>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</si>
  <si>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</si>
  <si>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</si>
  <si>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</si>
  <si>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</si>
  <si>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</si>
  <si>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</si>
  <si>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</si>
  <si>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</si>
  <si>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</si>
  <si>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</si>
  <si>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</si>
  <si>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</si>
  <si>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</si>
  <si>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</si>
  <si>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</si>
  <si>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</si>
  <si>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</si>
  <si>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</si>
  <si>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</si>
  <si>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</si>
  <si>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</si>
  <si>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</si>
  <si>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</si>
  <si>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</si>
  <si>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</si>
  <si>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</si>
  <si>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</si>
  <si>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</si>
  <si>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</si>
  <si>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</si>
  <si>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</si>
  <si>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</si>
  <si>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</si>
  <si>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</si>
  <si>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</si>
  <si>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</si>
  <si>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</si>
  <si>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</si>
  <si>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</si>
  <si>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</si>
  <si>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</si>
  <si>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</si>
  <si>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</si>
  <si>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</si>
  <si>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</si>
  <si>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</si>
  <si>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</si>
  <si>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</si>
  <si>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</si>
  <si>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</si>
  <si>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</si>
  <si>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</si>
  <si>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</si>
  <si>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</si>
  <si>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</si>
  <si>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</si>
  <si>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</si>
  <si>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</si>
  <si>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</si>
  <si>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</si>
  <si>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</si>
  <si>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</si>
  <si>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</si>
  <si>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</si>
  <si>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</si>
  <si>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</si>
  <si>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</si>
  <si>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</si>
  <si>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</si>
  <si>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</si>
  <si>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</si>
  <si>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</si>
  <si>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</si>
  <si>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</si>
  <si>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</si>
  <si>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</si>
  <si>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</si>
  <si>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</si>
  <si>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</si>
  <si>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</si>
  <si>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</si>
  <si>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</si>
  <si>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</si>
  <si>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</si>
  <si>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</si>
  <si>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</si>
  <si>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</si>
  <si>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</si>
  <si>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</si>
  <si>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</si>
  <si>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</si>
  <si>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</si>
  <si>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</si>
  <si>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</si>
  <si>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</si>
  <si>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</si>
  <si>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</si>
  <si>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</si>
  <si>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</si>
  <si>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</si>
  <si>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</si>
  <si>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</si>
  <si>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</si>
  <si>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</si>
  <si>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</si>
  <si>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</si>
  <si>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</si>
  <si>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</si>
  <si>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</si>
  <si>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</si>
  <si>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</si>
  <si>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</si>
  <si>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</si>
  <si>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</si>
  <si>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</si>
  <si>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</si>
  <si>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</si>
  <si>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</si>
  <si>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</si>
  <si>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</si>
  <si>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</si>
  <si>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</si>
  <si>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</si>
  <si>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</si>
  <si>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</si>
  <si>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</si>
  <si>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</si>
  <si>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</si>
  <si>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</si>
  <si>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</si>
  <si>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</si>
  <si>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</si>
  <si>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</si>
  <si>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</si>
  <si>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</si>
  <si>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</si>
  <si>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</si>
  <si>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</si>
  <si>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</si>
  <si>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</si>
  <si>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</si>
  <si>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</si>
  <si>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</si>
  <si>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</si>
  <si>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</si>
  <si>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</si>
  <si>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</si>
  <si>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</si>
  <si>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</si>
  <si>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</si>
  <si>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</si>
  <si>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</si>
  <si>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</si>
  <si>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</si>
  <si>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</si>
  <si>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</si>
  <si>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</si>
  <si>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</si>
  <si>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</si>
  <si>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</si>
  <si>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</si>
  <si>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</si>
  <si>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</si>
  <si>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</si>
  <si>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</si>
  <si>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</si>
  <si>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</si>
  <si>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</si>
  <si>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</si>
  <si>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</si>
  <si>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</si>
  <si>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</si>
  <si>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</si>
  <si>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</si>
  <si>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</si>
  <si>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</si>
  <si>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</si>
  <si>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</si>
  <si>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</si>
  <si>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</si>
  <si>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</si>
  <si>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</si>
  <si>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</si>
  <si>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</si>
  <si>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</si>
  <si>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</si>
  <si>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</si>
  <si>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</si>
  <si>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</si>
  <si>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</si>
  <si>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</si>
  <si>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</si>
  <si>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</si>
  <si>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</si>
  <si>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</si>
  <si>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</si>
  <si>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</si>
  <si>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</si>
  <si>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</si>
  <si>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</si>
  <si>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</si>
  <si>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</si>
  <si>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</si>
  <si>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</si>
  <si>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</si>
  <si>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</si>
  <si>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</si>
  <si>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</si>
  <si>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</si>
  <si>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</si>
  <si>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</si>
  <si>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</si>
  <si>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</si>
  <si>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</si>
  <si>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</si>
  <si>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</si>
  <si>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</si>
  <si>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</si>
  <si>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</si>
  <si>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</si>
  <si>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</si>
  <si>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</si>
  <si>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</si>
  <si>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</si>
  <si>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</si>
  <si>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</si>
  <si>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</si>
  <si>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</si>
  <si>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</si>
  <si>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</si>
  <si>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</si>
  <si>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</si>
  <si>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</si>
  <si>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</si>
  <si>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</si>
  <si>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</si>
  <si>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</si>
  <si>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</si>
  <si>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</si>
  <si>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</si>
  <si>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</si>
  <si>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</si>
  <si>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</si>
  <si>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</si>
  <si>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</si>
  <si>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</si>
  <si>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</si>
  <si>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</si>
  <si>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</si>
  <si>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</si>
  <si>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</si>
  <si>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</si>
  <si>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</si>
  <si>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</si>
  <si>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</si>
  <si>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</si>
  <si>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</si>
  <si>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</si>
  <si>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</si>
  <si>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</si>
  <si>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</si>
  <si>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</si>
  <si>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</si>
  <si>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</si>
  <si>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</si>
  <si>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</si>
  <si>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</si>
  <si>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</si>
  <si>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</si>
  <si>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</si>
  <si>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</si>
  <si>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</si>
  <si>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</si>
  <si>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</si>
  <si>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</si>
  <si>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</si>
  <si>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</si>
  <si>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</si>
  <si>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</si>
  <si>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</si>
  <si>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</si>
  <si>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</si>
  <si>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</si>
  <si>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</si>
  <si>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</si>
  <si>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</si>
  <si>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</si>
  <si>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</si>
  <si>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</si>
  <si>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</si>
  <si>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</si>
  <si>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</si>
  <si>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</si>
  <si>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</si>
  <si>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</si>
  <si>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</si>
  <si>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</si>
  <si>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</si>
  <si>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</si>
  <si>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</si>
  <si>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</si>
  <si>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</si>
  <si>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</si>
  <si>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</si>
  <si>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</si>
  <si>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</si>
  <si>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</si>
  <si>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</si>
  <si>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</si>
  <si>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</si>
  <si>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</si>
  <si>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</si>
  <si>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</si>
  <si>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</si>
  <si>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</si>
  <si>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</si>
  <si>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</si>
  <si>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</si>
  <si>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</si>
  <si>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</si>
  <si>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</si>
  <si>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</si>
  <si>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</si>
  <si>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</si>
  <si>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</si>
  <si>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</si>
  <si>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</si>
  <si>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</si>
  <si>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</si>
  <si>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</si>
  <si>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</si>
  <si>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</si>
  <si>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</si>
  <si>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</si>
  <si>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</si>
  <si>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</si>
  <si>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</si>
  <si>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</si>
  <si>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</si>
  <si>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</si>
  <si>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</si>
  <si>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</si>
  <si>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</si>
  <si>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</si>
  <si>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</si>
  <si>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</si>
  <si>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</si>
  <si>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</si>
  <si>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</si>
  <si>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</si>
  <si>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</si>
  <si>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</si>
  <si>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</si>
  <si>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</si>
  <si>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</si>
  <si>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</si>
  <si>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</si>
  <si>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</si>
  <si>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</si>
  <si>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</si>
  <si>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</si>
  <si>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</si>
  <si>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</si>
  <si>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</si>
  <si>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</si>
  <si>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</si>
  <si>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</si>
  <si>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</si>
  <si>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</si>
  <si>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</si>
  <si>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</si>
  <si>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</si>
  <si>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</si>
  <si>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</si>
  <si>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</si>
  <si>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</si>
  <si>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</si>
  <si>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</si>
  <si>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</si>
  <si>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</si>
  <si>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</si>
  <si>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</si>
  <si>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</si>
  <si>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</si>
  <si>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</si>
  <si>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</si>
  <si>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</si>
  <si>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</si>
  <si>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</si>
  <si>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</si>
  <si>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</si>
  <si>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</si>
  <si>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</si>
  <si>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</si>
  <si>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</si>
  <si>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</si>
  <si>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</si>
  <si>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</si>
  <si>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</si>
  <si>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</si>
  <si>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</si>
  <si>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</si>
  <si>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</si>
  <si>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</si>
  <si>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</si>
  <si>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</si>
  <si>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</si>
  <si>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</si>
  <si>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</si>
  <si>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</si>
  <si>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</si>
  <si>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</si>
  <si>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</si>
  <si>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</si>
  <si>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</si>
  <si>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</si>
  <si>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</si>
  <si>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</si>
  <si>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</si>
  <si>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</si>
  <si>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</si>
  <si>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</si>
  <si>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</si>
  <si>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</si>
  <si>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</si>
  <si>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</si>
  <si>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</si>
  <si>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</si>
  <si>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</si>
  <si>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</si>
  <si>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</si>
  <si>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</si>
  <si>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</si>
  <si>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</si>
  <si>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</si>
  <si>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</si>
  <si>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</si>
  <si>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</si>
  <si>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</si>
  <si>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</si>
  <si>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</si>
  <si>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</si>
  <si>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</si>
  <si>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</si>
  <si>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</si>
  <si>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</si>
  <si>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</si>
  <si>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</si>
  <si>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</si>
  <si>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</si>
  <si>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</si>
  <si>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</si>
  <si>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</si>
  <si>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</si>
  <si>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</si>
  <si>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</si>
  <si>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</si>
  <si>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</si>
  <si>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</si>
  <si>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</si>
  <si>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</si>
  <si>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</si>
  <si>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</si>
  <si>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</si>
  <si>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</si>
  <si>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</si>
  <si>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</si>
  <si>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</si>
  <si>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</si>
  <si>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</si>
  <si>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</si>
  <si>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</si>
  <si>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</si>
  <si>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</si>
  <si>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</si>
  <si>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</si>
  <si>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</si>
  <si>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</si>
  <si>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</si>
  <si>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</si>
  <si>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</si>
  <si>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</si>
  <si>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</si>
  <si>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</si>
  <si>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</si>
  <si>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</si>
  <si>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</si>
  <si>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</si>
  <si>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</si>
  <si>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</si>
  <si>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</si>
  <si>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</si>
  <si>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</si>
  <si>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</si>
  <si>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</si>
  <si>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</si>
  <si>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</si>
  <si>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</si>
  <si>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</si>
  <si>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</si>
  <si>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</si>
  <si>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</si>
  <si>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</si>
  <si>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</si>
  <si>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</si>
  <si>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</si>
  <si>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</si>
  <si>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</si>
  <si>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</si>
  <si>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</si>
  <si>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</si>
  <si>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</si>
  <si>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</si>
  <si>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</si>
  <si>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</si>
  <si>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</si>
  <si>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</si>
  <si>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</si>
  <si>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</si>
  <si>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</si>
  <si>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</si>
  <si>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</si>
  <si>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</si>
  <si>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</si>
  <si>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</si>
  <si>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</si>
  <si>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</si>
  <si>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</si>
  <si>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</si>
  <si>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</si>
  <si>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</si>
  <si>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</si>
  <si>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</si>
  <si>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</si>
  <si>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</si>
  <si>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</si>
  <si>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</si>
  <si>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</si>
  <si>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</si>
  <si>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</si>
  <si>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</si>
  <si>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</si>
  <si>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</si>
  <si>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</si>
  <si>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</si>
  <si>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</si>
  <si>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</si>
  <si>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</si>
  <si>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</si>
  <si>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</si>
  <si>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</si>
  <si>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</si>
  <si>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</si>
  <si>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</si>
  <si>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</si>
  <si>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</si>
  <si>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</si>
  <si>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</si>
  <si>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</si>
  <si>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</si>
  <si>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</si>
  <si>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</si>
  <si>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</si>
  <si>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</si>
  <si>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</si>
  <si>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</si>
  <si>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</si>
  <si>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</si>
  <si>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</si>
  <si>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</si>
  <si>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</si>
  <si>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</si>
  <si>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</si>
  <si>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</si>
  <si>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</si>
  <si>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</si>
  <si>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</si>
  <si>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</si>
  <si>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</si>
  <si>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</si>
  <si>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</si>
  <si>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</si>
  <si>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</si>
  <si>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</si>
  <si>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</si>
  <si>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</si>
  <si>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</si>
  <si>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</si>
  <si>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</si>
  <si>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</si>
  <si>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</si>
  <si>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</si>
  <si>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</si>
  <si>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</si>
  <si>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</si>
  <si>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</si>
  <si>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</si>
  <si>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</si>
  <si>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</si>
  <si>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</si>
  <si>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</si>
  <si>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</si>
  <si>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</si>
  <si>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</si>
  <si>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</si>
  <si>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</si>
  <si>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</si>
  <si>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</si>
  <si>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</si>
  <si>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</si>
  <si>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</si>
  <si>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</si>
  <si>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</si>
  <si>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</si>
  <si>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</si>
  <si>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</si>
  <si>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</si>
  <si>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</si>
  <si>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</si>
  <si>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</si>
  <si>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</si>
  <si>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</si>
  <si>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</si>
  <si>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</si>
  <si>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</si>
  <si>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</si>
  <si>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</si>
  <si>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</si>
  <si>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</si>
  <si>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</si>
  <si>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</si>
  <si>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</si>
  <si>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</si>
  <si>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</si>
  <si>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</si>
  <si>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</si>
  <si>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</si>
  <si>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</si>
  <si>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</si>
  <si>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</si>
  <si>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</si>
  <si>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</si>
  <si>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</si>
  <si>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</si>
  <si>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</si>
  <si>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</si>
  <si>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</si>
  <si>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</si>
  <si>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</si>
  <si>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</si>
  <si>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</si>
  <si>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</si>
  <si>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</si>
  <si>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</si>
  <si>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</si>
  <si>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</si>
  <si>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</si>
  <si>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</si>
  <si>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</si>
  <si>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</si>
  <si>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</si>
  <si>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</si>
  <si>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</si>
  <si>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</si>
  <si>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</si>
  <si>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</si>
  <si>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</si>
  <si>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</si>
  <si>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</si>
  <si>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</si>
  <si>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</si>
  <si>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</si>
  <si>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</si>
  <si>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</si>
  <si>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</si>
  <si>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</si>
  <si>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</si>
  <si>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</si>
  <si>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</si>
  <si>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</si>
  <si>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</si>
  <si>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</si>
  <si>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</si>
  <si>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</si>
  <si>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</si>
  <si>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</si>
  <si>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</si>
  <si>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</si>
  <si>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</si>
  <si>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</si>
  <si>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</si>
  <si>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</si>
  <si>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</si>
  <si>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</si>
  <si>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</si>
  <si>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</si>
  <si>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</si>
  <si>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</si>
  <si>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</si>
  <si>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</si>
  <si>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</si>
  <si>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</si>
  <si>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</si>
  <si>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</si>
  <si>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</si>
  <si>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</si>
  <si>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</si>
  <si>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</si>
  <si>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</si>
  <si>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</si>
  <si>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</si>
  <si>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</si>
  <si>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</si>
  <si>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</si>
  <si>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</si>
  <si>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</si>
  <si>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</si>
  <si>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</si>
  <si>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</si>
  <si>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</si>
  <si>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</si>
  <si>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</si>
  <si>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</si>
  <si>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</si>
  <si>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</si>
  <si>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</si>
  <si>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</si>
  <si>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</si>
  <si>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</si>
  <si>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</si>
  <si>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</si>
  <si>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</si>
  <si>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</si>
  <si>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</si>
  <si>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</si>
  <si>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</si>
  <si>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</si>
  <si>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</si>
  <si>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</si>
  <si>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</si>
  <si>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</si>
  <si>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</si>
  <si>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</si>
  <si>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</si>
  <si>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</si>
  <si>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</si>
  <si>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</si>
  <si>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</si>
  <si>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</si>
  <si>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</si>
  <si>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</si>
  <si>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</si>
  <si>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</si>
  <si>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</si>
  <si>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</si>
  <si>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</si>
  <si>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</si>
  <si>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</si>
  <si>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</si>
  <si>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</si>
  <si>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</si>
  <si>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</si>
  <si>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</si>
  <si>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</si>
  <si>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</si>
  <si>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</si>
  <si>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</si>
  <si>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</si>
  <si>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</si>
  <si>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</si>
  <si>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</si>
  <si>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</si>
  <si>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</si>
  <si>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</si>
  <si>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</si>
  <si>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</si>
  <si>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</si>
  <si>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</si>
  <si>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</si>
  <si>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</si>
  <si>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</si>
  <si>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</si>
  <si>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</si>
  <si>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</si>
  <si>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</si>
  <si>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</si>
  <si>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</si>
  <si>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</si>
  <si>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</si>
  <si>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</si>
  <si>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</si>
  <si>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</si>
  <si>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</si>
  <si>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</si>
  <si>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</si>
  <si>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</si>
  <si>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</si>
  <si>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</si>
  <si>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</si>
  <si>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</si>
  <si>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</si>
  <si>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</si>
  <si>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</si>
  <si>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</si>
  <si>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</si>
  <si>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</si>
  <si>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</si>
  <si>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</si>
  <si>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</si>
  <si>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</si>
  <si>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</si>
  <si>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</si>
  <si>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</si>
  <si>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</si>
  <si>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</si>
  <si>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</si>
  <si>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</si>
  <si>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</si>
  <si>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</si>
  <si>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</si>
  <si>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</si>
  <si>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</si>
  <si>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</si>
  <si>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</si>
  <si>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</si>
  <si>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</si>
  <si>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</si>
  <si>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</si>
  <si>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</si>
  <si>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</si>
  <si>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</si>
  <si>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</si>
  <si>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</si>
  <si>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</si>
  <si>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</si>
  <si>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</si>
  <si>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</si>
  <si>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</si>
  <si>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</si>
  <si>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</si>
  <si>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</si>
  <si>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</si>
  <si>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</si>
  <si>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</si>
  <si>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</si>
  <si>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</si>
  <si>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</si>
  <si>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</si>
  <si>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</si>
  <si>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</si>
  <si>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</si>
  <si>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</si>
  <si>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</si>
  <si>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</si>
  <si>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</si>
  <si>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</si>
  <si>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</si>
  <si>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</si>
  <si>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</si>
  <si>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</si>
  <si>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</si>
  <si>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</si>
  <si>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</si>
  <si>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</si>
  <si>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</si>
  <si>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</si>
  <si>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</si>
  <si>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</si>
  <si>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</si>
  <si>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</si>
  <si>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</si>
  <si>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</si>
  <si>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</si>
  <si>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</si>
  <si>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</si>
  <si>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</si>
  <si>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</si>
  <si>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</si>
  <si>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</si>
  <si>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</si>
  <si>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</si>
  <si>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</si>
  <si>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</si>
  <si>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</si>
  <si>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</si>
  <si>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</si>
  <si>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</si>
  <si>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</si>
  <si>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</si>
  <si>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</si>
  <si>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</si>
  <si>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</si>
  <si>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</si>
  <si>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</si>
  <si>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</si>
  <si>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</si>
  <si>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</si>
  <si>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</si>
  <si>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</si>
  <si>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</si>
  <si>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</si>
  <si>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</si>
  <si>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</si>
  <si>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</si>
  <si>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</si>
  <si>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</si>
  <si>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</si>
  <si>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</si>
  <si>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</si>
  <si>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</si>
  <si>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</si>
  <si>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</si>
  <si>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</si>
  <si>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</si>
  <si>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</si>
  <si>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</si>
  <si>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</si>
  <si>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</si>
  <si>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</si>
  <si>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</si>
  <si>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</si>
  <si>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</si>
  <si>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</si>
  <si>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</si>
  <si>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</si>
  <si>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</si>
  <si>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</si>
  <si>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</si>
  <si>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</si>
  <si>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</si>
  <si>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</si>
  <si>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</si>
  <si>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</si>
  <si>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</si>
  <si>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</si>
  <si>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</si>
  <si>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</si>
  <si>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</si>
  <si>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</si>
  <si>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</si>
  <si>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</si>
  <si>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</si>
  <si>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</si>
  <si>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</si>
  <si>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</si>
  <si>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</si>
  <si>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</si>
  <si>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</si>
  <si>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</si>
  <si>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</si>
  <si>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</si>
  <si>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</si>
  <si>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</si>
  <si>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</si>
  <si>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</si>
  <si>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</si>
  <si>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</si>
  <si>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</si>
  <si>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</si>
  <si>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</si>
  <si>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</si>
  <si>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</si>
  <si>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</si>
  <si>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</si>
  <si>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</si>
  <si>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</si>
  <si>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</si>
  <si>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</si>
  <si>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</si>
  <si>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</si>
  <si>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</si>
  <si>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</si>
  <si>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</si>
  <si>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</si>
  <si>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</si>
  <si>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</si>
  <si>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</si>
  <si>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</si>
  <si>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</si>
  <si>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</si>
  <si>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</si>
  <si>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</si>
  <si>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</si>
  <si>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</si>
  <si>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</si>
  <si>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</si>
  <si>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</si>
  <si>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</si>
  <si>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</si>
  <si>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</si>
  <si>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</si>
  <si>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</si>
  <si>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</si>
  <si>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</si>
  <si>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</si>
  <si>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</si>
  <si>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</si>
  <si>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</si>
  <si>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</si>
  <si>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</si>
  <si>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</si>
  <si>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</si>
  <si>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</si>
  <si>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</si>
  <si>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</si>
  <si>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</si>
  <si>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</si>
  <si>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</si>
  <si>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</si>
  <si>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</si>
  <si>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</si>
  <si>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</si>
  <si>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</si>
  <si>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</si>
  <si>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</si>
  <si>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</si>
  <si>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</si>
  <si>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</si>
  <si>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</si>
  <si>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</si>
  <si>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</si>
  <si>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</si>
  <si>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</si>
  <si>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</si>
  <si>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</si>
  <si>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</si>
  <si>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</si>
  <si>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</si>
  <si>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</si>
  <si>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</si>
  <si>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</si>
  <si>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</si>
  <si>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</si>
  <si>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</si>
  <si>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</si>
  <si>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</si>
  <si>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</si>
  <si>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</si>
  <si>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</si>
  <si>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</si>
  <si>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</si>
  <si>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</si>
  <si>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</si>
  <si>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</si>
  <si>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</si>
  <si>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</si>
  <si>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</si>
  <si>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</si>
  <si>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</si>
  <si>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</si>
  <si>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</si>
  <si>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</si>
  <si>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</si>
  <si>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</si>
  <si>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</si>
  <si>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</si>
  <si>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</si>
  <si>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</si>
  <si>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</si>
  <si>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</si>
  <si>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</si>
  <si>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</si>
  <si>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</si>
  <si>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</si>
  <si>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</si>
  <si>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</si>
  <si>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</si>
  <si>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</si>
  <si>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</si>
  <si>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</si>
  <si>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</si>
  <si>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</si>
  <si>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</si>
  <si>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</si>
  <si>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</si>
  <si>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</si>
  <si>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</si>
  <si>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</si>
  <si>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</si>
  <si>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</si>
  <si>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</si>
  <si>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</si>
  <si>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</si>
  <si>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</si>
  <si>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</si>
  <si>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</si>
  <si>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</si>
  <si>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</si>
  <si>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</si>
  <si>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</si>
  <si>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</si>
  <si>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</si>
  <si>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</si>
  <si>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</si>
  <si>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</si>
  <si>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</si>
  <si>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</si>
  <si>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</si>
  <si>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</si>
  <si>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</si>
  <si>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</si>
  <si>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</si>
  <si>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</si>
  <si>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</si>
  <si>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</si>
  <si>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</si>
  <si>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</si>
  <si>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</si>
  <si>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</si>
  <si>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</si>
  <si>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</si>
  <si>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</si>
  <si>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</si>
  <si>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</si>
  <si>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</si>
  <si>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</si>
  <si>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</si>
  <si>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</si>
  <si>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</si>
  <si>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</si>
  <si>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</si>
  <si>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</si>
  <si>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</si>
  <si>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</si>
  <si>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</si>
  <si>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</si>
  <si>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</si>
  <si>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</si>
  <si>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</si>
  <si>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</si>
  <si>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</si>
  <si>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</si>
  <si>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</si>
  <si>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</si>
  <si>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</si>
  <si>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</si>
  <si>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</si>
  <si>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</si>
  <si>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</si>
  <si>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</si>
  <si>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</si>
  <si>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</si>
  <si>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</si>
  <si>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</si>
  <si>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</si>
  <si>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</si>
  <si>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</si>
  <si>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</si>
  <si>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</si>
  <si>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</si>
  <si>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</si>
  <si>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</si>
  <si>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</si>
  <si>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</si>
  <si>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</si>
  <si>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</si>
  <si>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</si>
  <si>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</si>
  <si>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</si>
  <si>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</si>
  <si>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</si>
  <si>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</si>
  <si>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</si>
  <si>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</si>
  <si>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</si>
  <si>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</si>
  <si>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</si>
  <si>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</si>
  <si>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</si>
  <si>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</si>
  <si>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</si>
  <si>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</si>
  <si>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</si>
  <si>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</si>
  <si>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</si>
  <si>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</si>
  <si>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</si>
  <si>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</si>
  <si>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</si>
  <si>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</si>
  <si>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</si>
  <si>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</si>
  <si>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</si>
  <si>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</si>
  <si>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</si>
  <si>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</si>
  <si>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</si>
  <si>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</si>
  <si>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</si>
  <si>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</si>
  <si>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</si>
  <si>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</si>
  <si>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</si>
  <si>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</si>
  <si>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</si>
  <si>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</si>
  <si>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</si>
  <si>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</si>
  <si>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</si>
  <si>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</si>
  <si>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</si>
  <si>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</si>
  <si>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</si>
  <si>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</si>
  <si>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</si>
  <si>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</si>
  <si>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</si>
  <si>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</si>
  <si>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</si>
  <si>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</si>
  <si>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</si>
  <si>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</si>
  <si>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</si>
  <si>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</si>
  <si>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</si>
  <si>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</si>
  <si>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</si>
  <si>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</si>
  <si>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</si>
  <si>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</si>
  <si>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</si>
  <si>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</si>
  <si>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</si>
  <si>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</si>
  <si>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</si>
  <si>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</si>
  <si>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</si>
  <si>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</si>
  <si>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</si>
  <si>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</si>
  <si>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</si>
  <si>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</si>
  <si>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</si>
  <si>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</si>
  <si>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</si>
  <si>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</si>
  <si>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</si>
  <si>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</si>
  <si>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</si>
  <si>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</si>
  <si>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</si>
  <si>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</si>
  <si>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</si>
  <si>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</si>
  <si>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</si>
  <si>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</si>
  <si>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</si>
  <si>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</si>
  <si>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</si>
  <si>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</si>
  <si>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</si>
  <si>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</si>
  <si>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</si>
  <si>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</si>
  <si>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</si>
  <si>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</si>
  <si>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</si>
  <si>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</si>
  <si>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</si>
  <si>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</si>
  <si>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</si>
  <si>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</si>
  <si>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</si>
  <si>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</si>
  <si>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</si>
  <si>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</si>
  <si>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</si>
  <si>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</si>
  <si>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</si>
  <si>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</si>
  <si>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</si>
  <si>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</si>
  <si>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</si>
  <si>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</si>
  <si>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</si>
  <si>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</si>
  <si>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</si>
  <si>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</si>
  <si>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</si>
  <si>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</si>
  <si>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</si>
  <si>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</si>
  <si>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</si>
  <si>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</si>
  <si>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</si>
  <si>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</si>
  <si>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</si>
  <si>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</si>
  <si>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</si>
  <si>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</si>
  <si>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</si>
  <si>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</si>
  <si>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</si>
  <si>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</si>
  <si>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</si>
  <si>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</si>
  <si>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</si>
  <si>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</si>
  <si>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</si>
  <si>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</si>
  <si>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</si>
  <si>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</si>
  <si>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</si>
  <si>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</si>
  <si>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</si>
  <si>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</si>
  <si>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</si>
  <si>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</si>
  <si>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</si>
  <si>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</si>
  <si>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</si>
  <si>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</si>
  <si>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</si>
  <si>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</si>
  <si>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</si>
  <si>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</si>
  <si>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</si>
  <si>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</si>
  <si>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</si>
  <si>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</si>
  <si>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</si>
  <si>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</si>
  <si>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</si>
  <si>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</si>
  <si>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</si>
  <si>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</si>
  <si>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</si>
  <si>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</si>
  <si>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</si>
  <si>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</si>
  <si>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</si>
  <si>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</si>
  <si>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</si>
  <si>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</si>
  <si>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</si>
  <si>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</si>
  <si>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</si>
  <si>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</si>
  <si>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</si>
  <si>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</si>
  <si>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</si>
  <si>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</si>
  <si>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</si>
  <si>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</si>
  <si>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</si>
  <si>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</si>
  <si>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</si>
  <si>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</si>
  <si>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</si>
  <si>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</si>
  <si>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</si>
  <si>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</si>
  <si>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</si>
  <si>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</si>
  <si>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</si>
  <si>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</si>
  <si>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</si>
  <si>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</si>
  <si>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</si>
  <si>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</si>
  <si>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</si>
  <si>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</si>
  <si>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</si>
  <si>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</si>
  <si>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</si>
  <si>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</si>
  <si>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</si>
  <si>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</si>
  <si>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</si>
  <si>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</si>
  <si>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</si>
  <si>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</si>
  <si>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</si>
  <si>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</si>
  <si>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</si>
  <si>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</si>
  <si>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</si>
  <si>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</si>
  <si>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</si>
  <si>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</si>
  <si>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</si>
  <si>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</si>
  <si>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</si>
  <si>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</si>
  <si>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</si>
  <si>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</si>
  <si>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</si>
  <si>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</si>
  <si>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</si>
  <si>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</si>
  <si>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</si>
  <si>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</si>
  <si>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</si>
  <si>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</si>
  <si>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</si>
  <si>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</si>
  <si>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</si>
  <si>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</si>
  <si>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</si>
  <si>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</si>
  <si>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</si>
  <si>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</si>
  <si>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</si>
  <si>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</si>
  <si>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</si>
  <si>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</si>
  <si>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</si>
  <si>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</si>
  <si>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</si>
  <si>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</si>
  <si>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</si>
  <si>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</si>
  <si>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</si>
  <si>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</si>
  <si>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</si>
  <si>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</si>
  <si>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</si>
  <si>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</si>
  <si>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</si>
  <si>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</si>
  <si>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</si>
  <si>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</si>
  <si>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</si>
  <si>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</si>
  <si>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</si>
  <si>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</si>
  <si>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</si>
  <si>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</si>
  <si>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</si>
  <si>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</si>
  <si>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</si>
  <si>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</si>
  <si>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</si>
  <si>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</si>
  <si>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</si>
  <si>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</si>
  <si>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</si>
  <si>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</si>
  <si>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</si>
  <si>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</si>
  <si>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</si>
  <si>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</si>
  <si>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</si>
  <si>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</si>
  <si>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</si>
  <si>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</si>
  <si>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</si>
  <si>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</si>
  <si>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</si>
  <si>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</si>
  <si>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</si>
  <si>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</si>
  <si>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</si>
  <si>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</si>
  <si>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</si>
  <si>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</si>
  <si>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</si>
  <si>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</si>
  <si>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</si>
  <si>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</si>
  <si>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</si>
  <si>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</si>
  <si>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</si>
  <si>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</si>
  <si>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</si>
  <si>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</si>
  <si>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</si>
  <si>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</si>
  <si>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</si>
  <si>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</si>
  <si>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</si>
  <si>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</si>
  <si>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</si>
  <si>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</si>
  <si>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</si>
  <si>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</si>
  <si>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</si>
  <si>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</si>
  <si>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</si>
  <si>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</si>
  <si>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</si>
  <si>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</si>
  <si>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</si>
  <si>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</si>
  <si>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</si>
  <si>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</si>
  <si>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</si>
  <si>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</si>
  <si>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</si>
  <si>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</si>
  <si>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</si>
  <si>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</si>
  <si>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</si>
  <si>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</si>
  <si>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</si>
  <si>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</si>
  <si>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</si>
  <si>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</si>
  <si>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</si>
  <si>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</si>
  <si>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</si>
  <si>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</si>
  <si>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</si>
  <si>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</si>
  <si>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</si>
  <si>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</si>
  <si>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</si>
  <si>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</si>
  <si>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</si>
  <si>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</si>
  <si>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</si>
  <si>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</si>
  <si>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</si>
  <si>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</si>
  <si>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</si>
  <si>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</si>
  <si>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</si>
  <si>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</si>
  <si>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</si>
  <si>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</si>
  <si>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</si>
  <si>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</si>
  <si>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</si>
  <si>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</si>
  <si>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</si>
  <si>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</si>
  <si>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</si>
  <si>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</si>
  <si>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</si>
  <si>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</si>
  <si>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</si>
  <si>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</si>
  <si>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</si>
  <si>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</si>
  <si>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</si>
  <si>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</si>
  <si>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</si>
  <si>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</si>
  <si>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</si>
  <si>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</si>
  <si>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</si>
  <si>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</si>
  <si>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</si>
  <si>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</si>
  <si>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</si>
  <si>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</si>
  <si>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</si>
  <si>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</si>
  <si>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</si>
  <si>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</si>
  <si>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</si>
  <si>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</si>
  <si>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</si>
  <si>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</si>
  <si>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</si>
  <si>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</si>
  <si>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</si>
  <si>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</si>
  <si>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</si>
  <si>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</si>
  <si>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</si>
  <si>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</si>
  <si>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</si>
  <si>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</si>
  <si>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</si>
  <si>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</si>
  <si>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</si>
  <si>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</si>
  <si>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</si>
  <si>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</si>
  <si>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</si>
  <si>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</si>
  <si>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</si>
  <si>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</si>
  <si>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</si>
  <si>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</si>
  <si>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</si>
  <si>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</si>
  <si>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</si>
  <si>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</si>
  <si>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</si>
  <si>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</si>
  <si>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</si>
  <si>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</si>
  <si>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</si>
  <si>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</si>
  <si>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</si>
  <si>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</si>
  <si>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</si>
  <si>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</si>
  <si>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</si>
  <si>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</si>
  <si>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</si>
  <si>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</si>
  <si>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</si>
  <si>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</si>
  <si>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</si>
  <si>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</si>
  <si>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</si>
  <si>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</si>
  <si>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</si>
  <si>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</si>
  <si>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</si>
  <si>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</si>
  <si>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</si>
  <si>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</si>
  <si>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</si>
  <si>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</si>
  <si>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</si>
  <si>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</si>
  <si>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</si>
  <si>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</si>
  <si>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</si>
  <si>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</si>
  <si>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</si>
  <si>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</si>
  <si>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</si>
  <si>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</si>
  <si>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</si>
  <si>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</si>
  <si>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</si>
  <si>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</si>
  <si>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</si>
  <si>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</si>
  <si>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</si>
  <si>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</si>
  <si>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</si>
  <si>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</si>
  <si>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</si>
  <si>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</si>
  <si>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</si>
  <si>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</si>
  <si>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</si>
  <si>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</si>
  <si>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</si>
  <si>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</si>
  <si>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</si>
  <si>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</si>
  <si>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</si>
  <si>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</si>
  <si>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</si>
  <si>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</si>
  <si>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</si>
  <si>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</si>
  <si>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</si>
  <si>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</si>
  <si>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</si>
  <si>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</si>
  <si>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</si>
  <si>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</si>
  <si>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</si>
  <si>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</si>
  <si>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</si>
  <si>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</si>
  <si>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</si>
  <si>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</si>
  <si>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</si>
  <si>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</si>
  <si>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</si>
  <si>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</si>
  <si>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</si>
  <si>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</si>
  <si>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</si>
  <si>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</si>
  <si>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</si>
  <si>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</si>
  <si>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</si>
  <si>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</si>
  <si>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</si>
  <si>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</si>
  <si>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</si>
  <si>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</si>
  <si>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</si>
  <si>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</si>
  <si>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</si>
  <si>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</si>
  <si>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</si>
  <si>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</si>
  <si>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</si>
  <si>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</si>
  <si>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</si>
  <si>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</si>
  <si>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</si>
  <si>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</si>
  <si>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</si>
  <si>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</si>
  <si>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</si>
  <si>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</si>
  <si>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</si>
  <si>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</si>
  <si>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</si>
  <si>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</si>
  <si>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</si>
  <si>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</si>
  <si>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</si>
  <si>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</si>
  <si>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</si>
  <si>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</si>
  <si>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</si>
  <si>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</si>
  <si>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</si>
  <si>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</si>
  <si>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</si>
  <si>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</si>
  <si>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</si>
  <si>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</si>
  <si>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</si>
  <si>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</si>
  <si>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</si>
  <si>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</si>
  <si>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</si>
  <si>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</si>
  <si>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</si>
  <si>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</si>
  <si>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</si>
  <si>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</si>
  <si>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</si>
  <si>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</si>
  <si>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</si>
  <si>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</si>
  <si>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</si>
  <si>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</si>
  <si>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</si>
  <si>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</si>
  <si>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</si>
  <si>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</si>
  <si>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</si>
  <si>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</si>
  <si>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</si>
  <si>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</si>
  <si>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</si>
  <si>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</si>
  <si>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</si>
  <si>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</si>
  <si>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</si>
  <si>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</si>
  <si>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</si>
  <si>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</si>
  <si>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</si>
  <si>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</si>
  <si>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</si>
  <si>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</si>
  <si>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</si>
  <si>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</si>
  <si>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</si>
  <si>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</si>
  <si>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</si>
  <si>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</si>
  <si>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</si>
  <si>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</si>
  <si>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</si>
  <si>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</si>
  <si>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</si>
  <si>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</si>
  <si>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</si>
  <si>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</si>
  <si>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</si>
  <si>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</si>
  <si>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</si>
  <si>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</si>
  <si>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</si>
  <si>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</si>
  <si>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</si>
  <si>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</si>
  <si>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</si>
  <si>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</si>
  <si>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</si>
  <si>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</si>
  <si>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</si>
  <si>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</si>
  <si>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</si>
  <si>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</si>
  <si>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</si>
  <si>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</si>
  <si>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</si>
  <si>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</si>
  <si>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</si>
  <si>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</si>
  <si>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</si>
  <si>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</si>
  <si>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</si>
  <si>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</si>
  <si>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</si>
  <si>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</si>
  <si>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</si>
  <si>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</si>
  <si>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</si>
  <si>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</si>
  <si>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</si>
  <si>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</si>
  <si>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</si>
  <si>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</si>
  <si>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</si>
  <si>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</si>
  <si>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</si>
  <si>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</si>
  <si>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</si>
  <si>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</si>
  <si>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</si>
  <si>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</si>
  <si>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</si>
  <si>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</si>
  <si>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</si>
  <si>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</si>
  <si>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</si>
  <si>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</si>
  <si>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</si>
  <si>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</si>
  <si>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</si>
  <si>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</si>
  <si>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</si>
  <si>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</si>
  <si>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</si>
  <si>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</si>
  <si>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</si>
  <si>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</si>
  <si>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</si>
  <si>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</si>
  <si>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</si>
  <si>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</si>
  <si>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</si>
  <si>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</si>
  <si>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</si>
  <si>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</si>
  <si>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</si>
  <si>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</si>
  <si>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</si>
  <si>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</si>
  <si>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</si>
  <si>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</si>
  <si>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</si>
  <si>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</si>
  <si>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</si>
  <si>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</si>
  <si>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</si>
  <si>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</si>
  <si>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</si>
  <si>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</si>
  <si>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</si>
  <si>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</si>
  <si>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</si>
  <si>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</si>
  <si>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</si>
  <si>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</si>
  <si>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</si>
  <si>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</si>
  <si>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</si>
  <si>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</si>
  <si>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</si>
  <si>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</si>
  <si>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</si>
  <si>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</si>
  <si>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</si>
  <si>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</si>
  <si>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</si>
  <si>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</si>
  <si>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</si>
  <si>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</si>
  <si>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</si>
  <si>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</si>
  <si>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</si>
  <si>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</si>
  <si>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</si>
  <si>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</si>
  <si>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</si>
  <si>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</si>
  <si>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</si>
  <si>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</si>
  <si>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</si>
  <si>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</si>
  <si>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</si>
  <si>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</si>
  <si>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</si>
  <si>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</si>
  <si>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</si>
  <si>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</si>
  <si>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</si>
  <si>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</si>
  <si>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</si>
  <si>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</si>
  <si>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</si>
  <si>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</si>
  <si>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</si>
  <si>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</si>
  <si>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</si>
  <si>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</si>
  <si>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</si>
  <si>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</si>
  <si>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</si>
  <si>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</si>
  <si>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</si>
  <si>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</si>
  <si>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</si>
  <si>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</si>
  <si>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</si>
  <si>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</si>
  <si>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</si>
  <si>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</si>
  <si>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</si>
  <si>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</si>
  <si>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</si>
  <si>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</si>
  <si>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</si>
  <si>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</si>
  <si>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</si>
  <si>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</si>
  <si>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</si>
  <si>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</si>
  <si>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</si>
  <si>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</si>
  <si>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</si>
  <si>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</si>
  <si>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</si>
  <si>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</si>
  <si>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</si>
  <si>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</si>
  <si>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</si>
  <si>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</si>
  <si>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</si>
  <si>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</si>
  <si>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</si>
  <si>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</si>
  <si>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</si>
  <si>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</si>
  <si>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</si>
  <si>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</si>
  <si>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</si>
  <si>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</si>
  <si>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</si>
  <si>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</si>
  <si>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</si>
  <si>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</si>
  <si>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</si>
  <si>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</si>
  <si>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</si>
  <si>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</si>
  <si>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</si>
  <si>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</si>
  <si>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</si>
  <si>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</si>
  <si>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</si>
  <si>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</si>
  <si>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</si>
  <si>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</si>
  <si>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</si>
  <si>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</si>
  <si>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</si>
  <si>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</si>
  <si>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</si>
  <si>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</si>
  <si>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</si>
  <si>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</si>
  <si>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</si>
  <si>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</si>
  <si>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</si>
  <si>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</si>
  <si>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</si>
  <si>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</si>
  <si>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</si>
  <si>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</si>
  <si>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</si>
  <si>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</si>
  <si>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</si>
  <si>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</si>
  <si>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</si>
  <si>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</si>
  <si>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</si>
  <si>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</si>
  <si>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</si>
  <si>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</si>
  <si>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</si>
  <si>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</si>
  <si>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</si>
  <si>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</si>
  <si>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</si>
  <si>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</si>
  <si>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</si>
  <si>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</si>
  <si>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</si>
  <si>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</si>
  <si>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</si>
  <si>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</si>
  <si>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</si>
  <si>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</si>
  <si>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</si>
  <si>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</si>
  <si>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</si>
  <si>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</si>
  <si>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</si>
  <si>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</si>
  <si>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</si>
  <si>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</si>
  <si>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</si>
  <si>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</si>
  <si>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</si>
  <si>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</si>
  <si>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</si>
  <si>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</si>
  <si>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</si>
  <si>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</si>
  <si>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</si>
  <si>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</si>
  <si>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</si>
  <si>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</si>
  <si>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</si>
  <si>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</si>
  <si>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</si>
  <si>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</si>
  <si>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</si>
  <si>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</si>
  <si>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</si>
  <si>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</si>
  <si>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</si>
  <si>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</si>
  <si>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</si>
  <si>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</si>
  <si>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</si>
  <si>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</si>
  <si>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</si>
  <si>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</si>
  <si>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</si>
  <si>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</si>
  <si>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</si>
  <si>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</si>
  <si>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</si>
  <si>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</si>
  <si>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</si>
  <si>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</si>
  <si>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</si>
  <si>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</si>
  <si>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</si>
  <si>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</si>
  <si>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</si>
  <si>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</si>
  <si>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</si>
  <si>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</si>
  <si>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</si>
  <si>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</si>
  <si>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</si>
  <si>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</si>
  <si>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</si>
  <si>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</si>
  <si>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</si>
  <si>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</si>
  <si>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</si>
  <si>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</si>
  <si>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</si>
  <si>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</si>
  <si>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</si>
  <si>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</si>
  <si>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</si>
  <si>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</si>
  <si>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</si>
  <si>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</si>
  <si>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</si>
  <si>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</si>
  <si>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</si>
  <si>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</si>
  <si>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</si>
  <si>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</si>
  <si>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</si>
  <si>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</si>
  <si>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</si>
  <si>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</si>
  <si>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</si>
  <si>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</si>
  <si>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</si>
  <si>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</si>
  <si>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</si>
  <si>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</si>
  <si>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</si>
  <si>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</si>
  <si>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</si>
  <si>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</si>
  <si>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</si>
  <si>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</si>
  <si>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</si>
  <si>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</si>
  <si>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</si>
  <si>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</si>
  <si>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</si>
  <si>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</si>
  <si>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</si>
  <si>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</si>
  <si>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</si>
  <si>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</si>
  <si>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</si>
  <si>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</si>
  <si>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</si>
  <si>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</si>
  <si>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</si>
  <si>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</si>
  <si>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</si>
  <si>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</si>
  <si>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</si>
  <si>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</si>
  <si>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</si>
  <si>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</si>
  <si>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</si>
  <si>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</si>
  <si>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</si>
  <si>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</si>
  <si>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</si>
  <si>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</si>
  <si>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</si>
  <si>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</si>
  <si>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</si>
  <si>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</si>
  <si>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</si>
  <si>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</si>
  <si>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</si>
  <si>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</si>
  <si>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</si>
  <si>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</si>
  <si>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</si>
  <si>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</si>
  <si>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</si>
  <si>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</si>
  <si>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</si>
  <si>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</si>
  <si>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</si>
  <si>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</si>
  <si>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</si>
  <si>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</si>
  <si>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</si>
  <si>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</si>
  <si>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</si>
  <si>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</si>
  <si>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</si>
  <si>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</si>
  <si>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</si>
  <si>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</si>
  <si>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</si>
  <si>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</si>
  <si>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</si>
  <si>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</si>
  <si>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</si>
  <si>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</si>
  <si>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</si>
  <si>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</si>
  <si>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</si>
  <si>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</si>
  <si>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</si>
  <si>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</si>
  <si>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</si>
  <si>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</si>
  <si>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</si>
  <si>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</si>
  <si>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</si>
  <si>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</si>
  <si>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</si>
  <si>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</si>
  <si>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</si>
  <si>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</si>
  <si>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</si>
  <si>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</si>
  <si>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</si>
  <si>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</si>
  <si>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</si>
  <si>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</si>
  <si>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</si>
  <si>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</si>
  <si>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</si>
  <si>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</si>
  <si>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</si>
  <si>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</si>
  <si>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</si>
  <si>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</si>
  <si>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</si>
  <si>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</si>
  <si>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</si>
  <si>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</si>
  <si>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</si>
  <si>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</si>
  <si>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</si>
  <si>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</si>
  <si>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</si>
  <si>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</si>
  <si>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</si>
  <si>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</si>
  <si>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</si>
  <si>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</si>
  <si>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</si>
  <si>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</si>
  <si>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</si>
  <si>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</si>
  <si>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</si>
  <si>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</si>
  <si>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</si>
  <si>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</si>
  <si>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</si>
  <si>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</si>
  <si>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</si>
  <si>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</si>
  <si>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</si>
  <si>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</si>
  <si>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</si>
  <si>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</si>
  <si>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</si>
  <si>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</si>
  <si>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</si>
  <si>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</si>
  <si>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</si>
  <si>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</si>
  <si>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</si>
  <si>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</si>
  <si>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</si>
  <si>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</si>
  <si>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</si>
  <si>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</si>
  <si>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</si>
  <si>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</si>
  <si>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</si>
  <si>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</si>
  <si>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</si>
  <si>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</si>
  <si>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</si>
  <si>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</si>
  <si>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</si>
  <si>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</si>
  <si>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</si>
  <si>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</si>
  <si>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</si>
  <si>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</si>
  <si>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</si>
  <si>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</si>
  <si>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</si>
  <si>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</si>
  <si>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</si>
  <si>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</si>
  <si>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</si>
  <si>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</si>
  <si>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</si>
  <si>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</si>
  <si>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</si>
  <si>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</si>
  <si>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</si>
  <si>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</si>
  <si>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</si>
  <si>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</si>
  <si>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</si>
  <si>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</si>
  <si>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</si>
  <si>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</si>
  <si>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</si>
  <si>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</si>
  <si>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</si>
  <si>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</si>
  <si>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</si>
  <si>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</si>
  <si>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</si>
  <si>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</si>
  <si>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</si>
  <si>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</si>
  <si>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</si>
  <si>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</si>
  <si>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</si>
  <si>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</si>
  <si>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</si>
  <si>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</si>
  <si>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</si>
  <si>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</si>
  <si>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</si>
  <si>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</si>
  <si>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</si>
  <si>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</si>
  <si>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</si>
  <si>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</si>
  <si>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</si>
  <si>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</si>
  <si>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</si>
  <si>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</si>
  <si>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</si>
  <si>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</si>
  <si>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</si>
  <si>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</si>
  <si>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</si>
  <si>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</si>
  <si>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</si>
  <si>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</si>
  <si>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</si>
  <si>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</si>
  <si>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</si>
  <si>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</si>
  <si>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</si>
  <si>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</si>
  <si>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</si>
  <si>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</si>
  <si>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</si>
  <si>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</si>
  <si>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</si>
  <si>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</si>
  <si>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</si>
  <si>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</si>
  <si>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</si>
  <si>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</si>
  <si>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</si>
  <si>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</si>
  <si>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</si>
  <si>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</si>
  <si>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</si>
  <si>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</si>
  <si>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</si>
  <si>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</si>
  <si>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</si>
  <si>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</si>
  <si>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</si>
  <si>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</si>
  <si>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</si>
  <si>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</si>
  <si>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</si>
  <si>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</si>
  <si>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</si>
  <si>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</si>
  <si>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</si>
  <si>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</si>
  <si>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</si>
  <si>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</si>
  <si>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</si>
  <si>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</si>
  <si>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</si>
  <si>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</si>
  <si>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</si>
  <si>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</si>
  <si>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</si>
  <si>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</si>
  <si>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</si>
  <si>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</si>
  <si>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</si>
  <si>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</si>
  <si>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</si>
  <si>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</si>
  <si>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</si>
  <si>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</si>
  <si>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</si>
  <si>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</si>
  <si>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</si>
  <si>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</si>
  <si>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</si>
  <si>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</si>
  <si>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</si>
  <si>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</si>
  <si>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</si>
  <si>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</si>
  <si>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</si>
  <si>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</si>
  <si>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</si>
  <si>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</si>
  <si>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</si>
  <si>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</si>
  <si>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</si>
  <si>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</si>
  <si>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</si>
  <si>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</si>
  <si>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</si>
  <si>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</si>
  <si>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</si>
  <si>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</si>
  <si>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</si>
  <si>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</si>
  <si>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</si>
  <si>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</si>
  <si>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</si>
  <si>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</si>
  <si>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</si>
  <si>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</si>
  <si>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</si>
  <si>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</si>
  <si>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</si>
  <si>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</si>
  <si>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</si>
  <si>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</si>
  <si>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</si>
  <si>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</si>
  <si>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</si>
  <si>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</si>
  <si>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</si>
  <si>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</si>
  <si>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</si>
  <si>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</si>
  <si>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</si>
  <si>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</si>
  <si>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</si>
  <si>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</si>
  <si>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</si>
  <si>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</si>
  <si>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</si>
  <si>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</si>
  <si>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</si>
  <si>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</si>
  <si>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</si>
  <si>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</si>
  <si>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</si>
  <si>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</si>
  <si>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</si>
  <si>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</si>
  <si>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</si>
  <si>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</si>
  <si>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</si>
  <si>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</si>
  <si>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</si>
  <si>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</si>
  <si>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</si>
  <si>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</si>
  <si>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</si>
  <si>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</si>
  <si>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</si>
  <si>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</si>
  <si>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</si>
  <si>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</si>
  <si>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</si>
  <si>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</si>
  <si>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</si>
  <si>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</si>
  <si>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</si>
  <si>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</si>
  <si>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</si>
  <si>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</si>
  <si>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</si>
  <si>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</si>
  <si>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</si>
  <si>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</si>
  <si>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</si>
  <si>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</si>
  <si>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</si>
  <si>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</si>
  <si>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</si>
  <si>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</si>
  <si>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</si>
  <si>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</si>
  <si>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</si>
  <si>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</si>
  <si>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</si>
  <si>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</si>
  <si>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</si>
  <si>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</si>
  <si>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</si>
  <si>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</si>
  <si>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</si>
  <si>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</si>
  <si>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</si>
  <si>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</si>
  <si>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</si>
  <si>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</si>
  <si>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</si>
  <si>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</si>
  <si>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</si>
  <si>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</si>
  <si>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</si>
  <si>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</si>
  <si>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</si>
  <si>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</si>
  <si>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</si>
  <si>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</si>
  <si>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</si>
  <si>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</si>
  <si>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</si>
  <si>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</si>
  <si>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</si>
  <si>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</si>
  <si>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</si>
  <si>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</si>
  <si>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</si>
  <si>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</si>
  <si>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</si>
  <si>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</si>
  <si>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</si>
  <si>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</si>
  <si>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</si>
  <si>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</si>
  <si>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</si>
  <si>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</si>
  <si>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</si>
  <si>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</si>
  <si>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</si>
  <si>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</si>
  <si>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</si>
  <si>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</si>
  <si>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</si>
  <si>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</si>
  <si>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</si>
  <si>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</si>
  <si>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</si>
  <si>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</si>
  <si>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</si>
  <si>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</si>
  <si>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</si>
  <si>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</si>
  <si>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</si>
  <si>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</si>
  <si>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</si>
  <si>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</si>
  <si>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</si>
  <si>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</si>
  <si>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</si>
  <si>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</si>
  <si>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</si>
  <si>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</si>
  <si>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</si>
  <si>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</si>
  <si>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</si>
  <si>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</si>
  <si>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</si>
  <si>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</si>
  <si>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</si>
  <si>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</si>
  <si>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</si>
  <si>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</si>
  <si>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</si>
  <si>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</si>
  <si>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</si>
  <si>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</si>
  <si>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</si>
  <si>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</si>
  <si>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</si>
  <si>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</si>
  <si>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</si>
  <si>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</si>
  <si>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</si>
  <si>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</si>
  <si>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</si>
  <si>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</si>
  <si>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</si>
  <si>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</si>
  <si>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</si>
  <si>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</si>
  <si>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</si>
  <si>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</si>
  <si>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</si>
  <si>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</si>
  <si>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</si>
  <si>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</si>
  <si>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</si>
  <si>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</si>
  <si>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</si>
  <si>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</si>
  <si>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</si>
  <si>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</si>
  <si>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</si>
  <si>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</si>
  <si>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</si>
  <si>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</si>
  <si>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</si>
  <si>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</si>
  <si>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</si>
  <si>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</si>
  <si>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</si>
  <si>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</si>
  <si>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</si>
  <si>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</si>
  <si>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</si>
  <si>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</si>
  <si>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</si>
  <si>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</si>
  <si>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</si>
  <si>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</si>
  <si>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</si>
  <si>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</si>
  <si>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</si>
  <si>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</si>
  <si>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</si>
  <si>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</si>
  <si>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</si>
  <si>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</si>
  <si>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</si>
  <si>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</si>
  <si>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</si>
  <si>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</si>
  <si>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</si>
  <si>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</si>
  <si>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</si>
  <si>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</si>
  <si>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</si>
  <si>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</si>
  <si>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</si>
  <si>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</si>
  <si>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</si>
  <si>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</si>
  <si>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</si>
  <si>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</si>
  <si>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</si>
  <si>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</si>
  <si>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</si>
  <si>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</si>
  <si>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</si>
  <si>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</si>
  <si>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</si>
  <si>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</si>
  <si>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</si>
  <si>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</si>
  <si>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</si>
  <si>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</si>
  <si>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</si>
  <si>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</si>
  <si>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</si>
  <si>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</si>
  <si>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</si>
  <si>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</si>
  <si>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</si>
  <si>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</si>
  <si>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</si>
  <si>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</si>
  <si>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</si>
  <si>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</si>
  <si>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</si>
  <si>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</si>
  <si>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</si>
  <si>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</si>
  <si>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</si>
  <si>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</si>
  <si>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</si>
  <si>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</si>
  <si>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</si>
  <si>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</si>
  <si>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</si>
  <si>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</si>
  <si>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</si>
  <si>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</si>
  <si>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</si>
  <si>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</si>
  <si>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</si>
  <si>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</si>
  <si>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</si>
  <si>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</si>
  <si>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</si>
  <si>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</si>
  <si>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</si>
  <si>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</si>
  <si>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</si>
  <si>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</si>
  <si>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</si>
  <si>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</si>
  <si>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</si>
  <si>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</si>
  <si>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</si>
  <si>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</si>
  <si>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</si>
  <si>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</si>
  <si>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</si>
  <si>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</si>
  <si>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</si>
  <si>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</si>
  <si>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</si>
  <si>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</si>
  <si>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</si>
  <si>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</si>
  <si>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</si>
  <si>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</si>
  <si>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</si>
  <si>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</si>
  <si>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</si>
  <si>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</si>
  <si>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</si>
  <si>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</si>
  <si>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</si>
  <si>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</si>
  <si>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</si>
  <si>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</si>
  <si>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</si>
  <si>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</si>
  <si>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</si>
  <si>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</si>
  <si>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</si>
  <si>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</si>
  <si>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</si>
  <si>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</si>
  <si>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</si>
  <si>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</si>
  <si>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</si>
  <si>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</si>
  <si>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</si>
  <si>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</si>
  <si>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</si>
  <si>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</si>
  <si>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</si>
  <si>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</si>
  <si>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</si>
  <si>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</si>
  <si>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</si>
  <si>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</si>
  <si>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</si>
  <si>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</si>
  <si>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</si>
  <si>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</si>
  <si>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</si>
  <si>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</si>
  <si>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</si>
  <si>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</si>
  <si>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</si>
  <si>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</si>
  <si>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</si>
  <si>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</si>
  <si>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</si>
  <si>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</si>
  <si>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</si>
  <si>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</si>
  <si>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</si>
  <si>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</si>
  <si>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</si>
  <si>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</si>
  <si>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</si>
  <si>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</si>
  <si>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</si>
  <si>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</si>
  <si>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</si>
  <si>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</si>
  <si>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</si>
  <si>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</si>
  <si>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</si>
  <si>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</si>
  <si>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</si>
  <si>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</si>
  <si>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</si>
  <si>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</si>
  <si>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</si>
  <si>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</si>
  <si>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</si>
  <si>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</si>
  <si>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</si>
  <si>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</si>
  <si>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</si>
  <si>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</si>
  <si>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</si>
  <si>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</si>
  <si>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</si>
  <si>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</si>
  <si>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</si>
  <si>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</si>
  <si>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</si>
  <si>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</si>
  <si>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</si>
  <si>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</si>
  <si>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</si>
  <si>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</si>
  <si>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</si>
  <si>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</si>
  <si>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</si>
  <si>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</si>
  <si>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</si>
  <si>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</si>
  <si>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</si>
  <si>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</si>
  <si>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</si>
  <si>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</si>
  <si>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</si>
  <si>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</si>
  <si>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</si>
  <si>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</si>
  <si>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</si>
  <si>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</si>
  <si>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</si>
  <si>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</si>
  <si>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</si>
  <si>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</si>
  <si>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</si>
  <si>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</si>
  <si>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</si>
  <si>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</si>
  <si>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</si>
  <si>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</si>
  <si>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</si>
  <si>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</si>
  <si>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</si>
  <si>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</si>
  <si>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</si>
  <si>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</si>
  <si>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</si>
  <si>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</si>
  <si>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</si>
  <si>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</si>
  <si>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</si>
  <si>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</si>
  <si>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</si>
  <si>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</si>
  <si>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</si>
  <si>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</si>
  <si>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</si>
  <si>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</si>
  <si>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</si>
  <si>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</si>
  <si>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</si>
  <si>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</si>
  <si>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</si>
  <si>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</si>
  <si>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</si>
  <si>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</si>
  <si>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</si>
  <si>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</si>
  <si>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</si>
  <si>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</si>
  <si>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</si>
  <si>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</si>
  <si>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</si>
  <si>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</si>
  <si>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</si>
  <si>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</si>
  <si>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</si>
  <si>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</si>
  <si>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</si>
  <si>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</si>
  <si>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</si>
  <si>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</si>
  <si>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</si>
  <si>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</si>
  <si>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</si>
  <si>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</si>
  <si>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</si>
  <si>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</si>
  <si>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</si>
  <si>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</si>
  <si>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</si>
  <si>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</si>
  <si>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</si>
  <si>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</si>
  <si>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</si>
  <si>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</si>
  <si>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</si>
  <si>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</si>
  <si>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</si>
  <si>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</si>
  <si>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</si>
  <si>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</si>
  <si>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</si>
  <si>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</si>
  <si>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</si>
  <si>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</si>
  <si>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</si>
  <si>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</si>
  <si>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</si>
  <si>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</si>
  <si>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</si>
  <si>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</si>
  <si>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</si>
  <si>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</si>
  <si>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</si>
  <si>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</si>
  <si>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</si>
  <si>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</si>
  <si>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</si>
  <si>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</si>
  <si>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</si>
  <si>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</si>
  <si>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</si>
  <si>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</si>
  <si>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</si>
  <si>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</si>
  <si>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</si>
  <si>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</si>
  <si>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</si>
  <si>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</si>
  <si>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</si>
  <si>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</si>
  <si>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</si>
  <si>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</si>
  <si>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</si>
  <si>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</si>
  <si>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</si>
  <si>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</si>
  <si>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</si>
  <si>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</si>
  <si>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</si>
  <si>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</si>
  <si>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</si>
  <si>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</si>
  <si>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</si>
  <si>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</si>
  <si>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</si>
  <si>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</si>
  <si>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</si>
  <si>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</si>
  <si>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</si>
  <si>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</si>
  <si>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</si>
  <si>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</si>
  <si>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</si>
  <si>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</si>
  <si>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</si>
  <si>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</si>
  <si>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</si>
  <si>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</si>
  <si>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</si>
  <si>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</si>
  <si>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</si>
  <si>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</si>
  <si>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</si>
  <si>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</si>
  <si>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</si>
  <si>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</si>
  <si>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</si>
  <si>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</si>
  <si>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</si>
  <si>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</si>
  <si>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</si>
  <si>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</si>
  <si>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</si>
  <si>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</si>
  <si>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</si>
  <si>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</si>
  <si>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</si>
  <si>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</si>
  <si>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</si>
  <si>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</si>
  <si>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</si>
  <si>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</si>
  <si>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</si>
  <si>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</si>
  <si>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</si>
  <si>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</si>
  <si>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</si>
  <si>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</si>
  <si>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</si>
  <si>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</si>
  <si>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</si>
  <si>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</si>
  <si>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</si>
  <si>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</si>
  <si>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</si>
  <si>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</si>
  <si>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</si>
  <si>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</si>
  <si>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</si>
  <si>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</si>
  <si>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</si>
  <si>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</si>
  <si>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</si>
  <si>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</si>
  <si>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</si>
  <si>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</si>
  <si>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</si>
  <si>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</si>
  <si>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</si>
  <si>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</si>
  <si>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</si>
  <si>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</si>
  <si>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</si>
  <si>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</si>
  <si>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</si>
  <si>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</si>
  <si>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</si>
  <si>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</si>
  <si>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</si>
  <si>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</si>
  <si>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</si>
  <si>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</si>
  <si>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</si>
  <si>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</si>
  <si>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</si>
  <si>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</si>
  <si>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</si>
  <si>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</si>
  <si>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</si>
  <si>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</si>
  <si>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</si>
  <si>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</si>
  <si>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</si>
  <si>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</si>
  <si>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</si>
  <si>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</si>
  <si>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</si>
  <si>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</si>
  <si>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</si>
  <si>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</si>
  <si>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</si>
  <si>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</si>
  <si>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</si>
  <si>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</si>
  <si>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</si>
  <si>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</si>
  <si>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</si>
  <si>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</si>
  <si>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</si>
  <si>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</si>
  <si>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</si>
  <si>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</si>
  <si>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</si>
  <si>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</si>
  <si>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</si>
  <si>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</si>
  <si>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</si>
  <si>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</si>
  <si>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</si>
  <si>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</si>
  <si>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</si>
  <si>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</si>
  <si>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</si>
  <si>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</si>
  <si>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</si>
  <si>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</si>
  <si>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</si>
  <si>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</si>
  <si>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</si>
  <si>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</si>
  <si>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</si>
  <si>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</si>
  <si>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</si>
  <si>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</si>
  <si>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</si>
  <si>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</si>
  <si>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</si>
  <si>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</si>
  <si>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</si>
  <si>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</si>
  <si>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</si>
  <si>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</si>
  <si>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</si>
  <si>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</si>
  <si>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</si>
  <si>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</si>
  <si>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</si>
  <si>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</si>
  <si>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</si>
  <si>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</si>
  <si>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</si>
  <si>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</si>
  <si>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</si>
  <si>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</si>
  <si>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</si>
  <si>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</si>
  <si>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</si>
  <si>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</si>
  <si>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</si>
  <si>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</si>
  <si>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</si>
  <si>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</si>
  <si>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</si>
  <si>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</si>
  <si>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</si>
  <si>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</si>
  <si>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</si>
  <si>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</si>
  <si>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</si>
  <si>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</si>
  <si>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</si>
  <si>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</si>
  <si>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</si>
  <si>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</si>
  <si>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</si>
  <si>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</si>
  <si>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</si>
  <si>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</si>
  <si>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</si>
  <si>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</si>
  <si>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</si>
  <si>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</si>
  <si>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</si>
  <si>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</si>
  <si>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</si>
  <si>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</si>
  <si>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</si>
  <si>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</si>
  <si>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</si>
  <si>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</si>
  <si>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</si>
  <si>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</si>
  <si>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</si>
  <si>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</si>
  <si>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</si>
  <si>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</si>
  <si>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</si>
  <si>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</si>
  <si>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</si>
  <si>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</si>
  <si>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</si>
  <si>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</si>
  <si>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</si>
  <si>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</si>
  <si>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</si>
  <si>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</si>
  <si>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</si>
  <si>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</si>
  <si>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</si>
  <si>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</si>
  <si>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</si>
  <si>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</si>
  <si>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</si>
  <si>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</si>
  <si>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</si>
  <si>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</si>
  <si>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</si>
  <si>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</si>
  <si>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</si>
  <si>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</si>
  <si>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</si>
  <si>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</si>
  <si>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</si>
  <si>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</si>
  <si>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</si>
  <si>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</si>
  <si>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</si>
  <si>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</si>
  <si>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</si>
  <si>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</si>
  <si>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</si>
  <si>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</si>
  <si>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</si>
  <si>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</si>
  <si>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</si>
  <si>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</si>
  <si>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</si>
  <si>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</si>
  <si>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</si>
  <si>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</si>
  <si>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</si>
  <si>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</si>
  <si>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</si>
  <si>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</si>
  <si>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</si>
  <si>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</si>
  <si>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</si>
  <si>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</si>
  <si>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</si>
  <si>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</si>
  <si>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</si>
  <si>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</si>
  <si>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</si>
  <si>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</si>
  <si>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</si>
  <si>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</si>
  <si>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</si>
  <si>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</si>
  <si>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</si>
  <si>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</si>
  <si>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</si>
  <si>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</si>
  <si>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</si>
  <si>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</si>
  <si>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</si>
  <si>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</si>
  <si>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</si>
  <si>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</si>
  <si>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</si>
  <si>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</si>
  <si>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</si>
  <si>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</si>
  <si>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</si>
  <si>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</si>
  <si>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</si>
  <si>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</si>
  <si>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</si>
  <si>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</si>
  <si>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</si>
  <si>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</si>
  <si>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</si>
  <si>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</si>
  <si>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</si>
  <si>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</si>
  <si>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</si>
  <si>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</si>
  <si>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</si>
  <si>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</si>
  <si>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</si>
  <si>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</si>
  <si>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</si>
  <si>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</si>
  <si>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</si>
  <si>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</si>
  <si>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</si>
  <si>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</si>
  <si>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</si>
  <si>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</si>
  <si>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</si>
  <si>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</si>
  <si>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</si>
  <si>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</si>
  <si>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</si>
  <si>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</si>
  <si>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</si>
  <si>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</si>
  <si>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</si>
  <si>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</si>
  <si>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</si>
  <si>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</si>
  <si>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</si>
  <si>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</si>
  <si>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</si>
  <si>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</si>
  <si>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</si>
  <si>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</si>
  <si>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</si>
  <si>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</si>
  <si>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</si>
  <si>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</si>
  <si>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</si>
  <si>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</si>
  <si>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</si>
  <si>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</si>
  <si>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</si>
  <si>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</si>
  <si>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</si>
  <si>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</si>
  <si>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</si>
  <si>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</si>
  <si>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</si>
  <si>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</si>
  <si>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</si>
  <si>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</si>
  <si>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</si>
  <si>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</si>
  <si>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</si>
  <si>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</si>
  <si>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</si>
  <si>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</si>
  <si>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</si>
  <si>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</si>
  <si>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</si>
  <si>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</si>
  <si>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</si>
  <si>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</si>
  <si>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</si>
  <si>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</si>
  <si>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</si>
  <si>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</si>
  <si>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</si>
  <si>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</si>
  <si>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</si>
  <si>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</si>
  <si>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</si>
  <si>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</si>
  <si>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</si>
  <si>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</si>
  <si>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</si>
  <si>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</si>
  <si>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</si>
  <si>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</si>
  <si>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</si>
  <si>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</si>
  <si>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</si>
  <si>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</si>
  <si>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</si>
  <si>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</si>
  <si>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</si>
  <si>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</si>
  <si>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</si>
  <si>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</si>
  <si>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</si>
  <si>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</si>
  <si>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</si>
  <si>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</si>
  <si>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</si>
  <si>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</si>
  <si>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</si>
  <si>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</si>
  <si>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</si>
  <si>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</si>
  <si>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</si>
  <si>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</si>
  <si>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</si>
  <si>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</si>
  <si>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</si>
  <si>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</si>
  <si>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</si>
  <si>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</si>
  <si>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</si>
  <si>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</si>
  <si>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</si>
  <si>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</si>
  <si>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</si>
  <si>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</si>
  <si>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</si>
  <si>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</si>
  <si>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</si>
  <si>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</si>
  <si>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</si>
  <si>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</si>
  <si>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</si>
  <si>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</si>
  <si>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</si>
  <si>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</si>
  <si>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</si>
  <si>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</si>
  <si>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</si>
  <si>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</si>
  <si>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</si>
  <si>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</si>
  <si>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</si>
  <si>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</si>
  <si>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</si>
  <si>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</si>
  <si>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</si>
  <si>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</si>
  <si>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</si>
  <si>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</si>
  <si>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</si>
  <si>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</si>
  <si>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</si>
  <si>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</si>
  <si>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</si>
  <si>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</si>
  <si>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</si>
  <si>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</si>
  <si>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</si>
  <si>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</si>
  <si>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</si>
  <si>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</si>
  <si>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</si>
  <si>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</si>
  <si>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</si>
  <si>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</si>
  <si>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</si>
  <si>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</si>
  <si>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</si>
  <si>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</si>
  <si>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</si>
  <si>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</si>
  <si>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</si>
  <si>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</si>
  <si>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</si>
  <si>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</si>
  <si>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</si>
  <si>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</si>
  <si>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</si>
  <si>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</si>
  <si>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</si>
  <si>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</si>
  <si>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</si>
  <si>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</si>
  <si>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</si>
  <si>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</si>
  <si>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</si>
  <si>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</si>
  <si>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</si>
  <si>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</si>
  <si>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</si>
  <si>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</si>
  <si>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</si>
  <si>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</si>
  <si>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</si>
  <si>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</si>
  <si>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</si>
  <si>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</si>
  <si>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</si>
  <si>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</si>
  <si>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</si>
  <si>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</si>
  <si>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</si>
  <si>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</si>
  <si>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</si>
  <si>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</si>
  <si>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</si>
  <si>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</si>
  <si>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</si>
  <si>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</si>
  <si>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</si>
  <si>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</si>
  <si>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</si>
  <si>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</si>
  <si>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</si>
  <si>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</si>
  <si>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</si>
  <si>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</si>
  <si>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</si>
  <si>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</si>
  <si>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</si>
  <si>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</si>
  <si>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</si>
  <si>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</si>
  <si>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</si>
  <si>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</si>
  <si>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</si>
  <si>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</si>
  <si>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</si>
  <si>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</si>
  <si>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</si>
  <si>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</si>
  <si>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</si>
  <si>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</si>
  <si>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</si>
  <si>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</si>
  <si>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</si>
  <si>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</si>
  <si>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</si>
  <si>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</si>
  <si>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</si>
  <si>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</si>
  <si>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</si>
  <si>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</si>
  <si>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</si>
  <si>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</si>
  <si>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</si>
  <si>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</si>
  <si>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</si>
  <si>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</si>
  <si>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</si>
  <si>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</si>
  <si>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</si>
  <si>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</si>
  <si>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</si>
  <si>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</si>
  <si>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</si>
  <si>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</si>
  <si>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</si>
  <si>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</si>
  <si>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</si>
  <si>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</si>
  <si>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</si>
  <si>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</si>
  <si>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</si>
  <si>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</si>
  <si>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</si>
  <si>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</si>
  <si>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</si>
  <si>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</si>
  <si>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</si>
  <si>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</si>
  <si>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</si>
  <si>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</si>
  <si>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</si>
  <si>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</si>
  <si>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</si>
  <si>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</si>
  <si>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</si>
  <si>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</si>
  <si>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</si>
  <si>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</si>
  <si>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</si>
  <si>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</si>
  <si>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</si>
  <si>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</si>
  <si>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</si>
  <si>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</si>
  <si>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</si>
  <si>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</si>
  <si>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</si>
  <si>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</si>
  <si>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</si>
  <si>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</si>
  <si>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</si>
  <si>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</si>
  <si>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</si>
  <si>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</si>
  <si>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</si>
  <si>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</si>
  <si>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</si>
  <si>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</si>
  <si>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</si>
  <si>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</si>
  <si>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</si>
  <si>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</si>
  <si>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</si>
  <si>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</si>
  <si>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</si>
  <si>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</si>
  <si>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</si>
  <si>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</si>
  <si>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</si>
  <si>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</si>
  <si>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</si>
  <si>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</si>
  <si>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</si>
  <si>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</si>
  <si>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</si>
  <si>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</si>
  <si>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</si>
  <si>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</si>
  <si>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</si>
  <si>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</si>
  <si>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</si>
  <si>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</si>
  <si>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</si>
  <si>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</si>
  <si>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</si>
  <si>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</si>
  <si>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</si>
  <si>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</si>
  <si>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</si>
  <si>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</si>
  <si>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</si>
  <si>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</si>
  <si>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</si>
  <si>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</si>
  <si>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</si>
  <si>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</si>
  <si>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</si>
  <si>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</si>
  <si>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</si>
  <si>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</si>
  <si>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</si>
  <si>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</si>
  <si>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</si>
  <si>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</si>
  <si>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</si>
  <si>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</si>
  <si>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</si>
  <si>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</si>
  <si>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</si>
  <si>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</si>
  <si>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</si>
  <si>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</si>
  <si>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</si>
  <si>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</si>
  <si>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</si>
  <si>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</si>
  <si>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</si>
  <si>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</si>
  <si>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</si>
  <si>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</si>
  <si>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</si>
  <si>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</si>
  <si>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</si>
  <si>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</si>
  <si>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</si>
  <si>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</si>
  <si>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</si>
  <si>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</si>
  <si>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</si>
  <si>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</si>
  <si>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</si>
  <si>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</si>
  <si>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</si>
  <si>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</si>
  <si>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</si>
  <si>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</si>
  <si>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</si>
  <si>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</si>
  <si>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</si>
  <si>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</si>
  <si>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</si>
  <si>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</si>
  <si>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</si>
  <si>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</si>
  <si>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</si>
  <si>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</si>
  <si>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</si>
  <si>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</si>
  <si>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</si>
  <si>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</si>
  <si>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</si>
  <si>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</si>
  <si>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</si>
  <si>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</si>
  <si>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</si>
  <si>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</si>
  <si>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</si>
  <si>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</si>
  <si>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</si>
  <si>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</si>
  <si>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</si>
  <si>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</si>
  <si>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</si>
  <si>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</si>
  <si>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</si>
  <si>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</si>
  <si>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</si>
  <si>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</si>
  <si>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</si>
  <si>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</si>
  <si>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</si>
  <si>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</si>
  <si>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</si>
  <si>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</si>
  <si>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</si>
  <si>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</si>
  <si>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</si>
  <si>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</si>
  <si>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</si>
  <si>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</si>
  <si>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</si>
  <si>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</si>
  <si>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</si>
  <si>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</si>
  <si>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</si>
  <si>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</si>
  <si>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</si>
  <si>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</si>
  <si>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</si>
  <si>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</si>
  <si>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</si>
  <si>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</si>
  <si>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</si>
  <si>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</si>
  <si>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</si>
  <si>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</si>
  <si>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</si>
  <si>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</si>
  <si>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</si>
  <si>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</si>
  <si>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</si>
  <si>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</si>
  <si>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</si>
  <si>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</si>
  <si>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</si>
  <si>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</si>
  <si>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</si>
  <si>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</si>
  <si>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</si>
  <si>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</si>
  <si>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</si>
  <si>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</si>
  <si>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</si>
  <si>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</si>
  <si>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</si>
  <si>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</si>
  <si>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</si>
  <si>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</si>
  <si>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</si>
  <si>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</si>
  <si>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</si>
  <si>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</si>
  <si>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</si>
  <si>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</si>
  <si>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</si>
  <si>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</si>
  <si>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</si>
  <si>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</si>
  <si>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</si>
  <si>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</si>
  <si>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</si>
  <si>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</si>
  <si>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</si>
  <si>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</si>
  <si>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</si>
  <si>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</si>
  <si>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</si>
  <si>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</si>
  <si>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</si>
  <si>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</si>
  <si>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</si>
  <si>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</si>
  <si>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</si>
  <si>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</si>
  <si>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</si>
  <si>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</si>
  <si>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</si>
  <si>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</si>
  <si>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</si>
  <si>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</si>
  <si>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</si>
  <si>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</si>
  <si>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</si>
  <si>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</si>
  <si>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</si>
  <si>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</si>
  <si>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</si>
  <si>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</si>
  <si>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</si>
  <si>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</si>
  <si>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</si>
  <si>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</si>
  <si>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</si>
  <si>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</si>
  <si>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</si>
  <si>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</si>
  <si>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</si>
  <si>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</si>
  <si>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</si>
  <si>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</si>
  <si>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</si>
  <si>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</si>
  <si>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</si>
  <si>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</si>
  <si>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</si>
  <si>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</si>
  <si>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</si>
  <si>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</si>
  <si>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</si>
  <si>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</si>
  <si>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</si>
  <si>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</si>
  <si>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</si>
  <si>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</si>
  <si>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</si>
  <si>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</si>
  <si>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</si>
  <si>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</si>
  <si>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</si>
  <si>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</si>
  <si>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</si>
  <si>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</si>
  <si>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</si>
  <si>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</si>
  <si>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</si>
  <si>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</si>
  <si>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</si>
  <si>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</si>
  <si>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</si>
  <si>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</si>
  <si>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</si>
  <si>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</si>
  <si>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</si>
  <si>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</si>
  <si>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</si>
  <si>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</si>
  <si>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</si>
  <si>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</si>
  <si>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</si>
  <si>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</si>
  <si>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</si>
  <si>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</si>
  <si>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</si>
  <si>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</si>
  <si>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</si>
  <si>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</si>
  <si>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</si>
  <si>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</si>
  <si>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</si>
  <si>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</si>
  <si>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</si>
  <si>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</si>
  <si>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</si>
  <si>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</si>
  <si>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</si>
  <si>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</si>
  <si>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</si>
  <si>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</si>
  <si>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</si>
  <si>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</si>
  <si>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</si>
  <si>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</si>
  <si>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</si>
  <si>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</si>
  <si>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</si>
  <si>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</si>
  <si>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</si>
  <si>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</si>
  <si>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</si>
  <si>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</si>
  <si>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</si>
  <si>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</si>
  <si>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</si>
  <si>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</si>
  <si>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</si>
  <si>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</si>
  <si>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</si>
  <si>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</si>
  <si>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</si>
  <si>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</si>
  <si>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</si>
  <si>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</si>
  <si>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</si>
  <si>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</si>
  <si>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</si>
  <si>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</si>
  <si>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</si>
  <si>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</si>
  <si>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</si>
  <si>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</si>
  <si>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</si>
  <si>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</si>
  <si>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</si>
  <si>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</si>
  <si>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</si>
  <si>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</si>
  <si>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</si>
  <si>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</si>
  <si>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</si>
  <si>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</si>
  <si>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</si>
  <si>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</si>
  <si>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</si>
  <si>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</si>
  <si>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</si>
  <si>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</si>
  <si>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</si>
  <si>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</si>
  <si>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</si>
  <si>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</si>
  <si>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</si>
  <si>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</si>
  <si>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</si>
  <si>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</si>
  <si>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</si>
  <si>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</si>
  <si>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</si>
  <si>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</si>
  <si>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</si>
  <si>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</si>
  <si>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</si>
  <si>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</si>
  <si>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</si>
  <si>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</si>
  <si>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</si>
  <si>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</si>
  <si>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</si>
  <si>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</si>
  <si>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</si>
  <si>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</si>
  <si>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</si>
  <si>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</si>
  <si>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</si>
  <si>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</si>
  <si>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</si>
  <si>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</si>
  <si>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</si>
  <si>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</si>
  <si>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</si>
  <si>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</si>
  <si>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</si>
  <si>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</si>
  <si>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</si>
  <si>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</si>
  <si>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</si>
  <si>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</si>
  <si>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</si>
  <si>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</si>
  <si>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</si>
  <si>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</si>
  <si>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</si>
  <si>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</si>
  <si>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</si>
  <si>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</si>
  <si>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</si>
  <si>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</si>
  <si>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</si>
  <si>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</si>
  <si>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</si>
  <si>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</si>
  <si>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</si>
  <si>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</si>
  <si>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</si>
  <si>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</si>
  <si>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</si>
  <si>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</si>
  <si>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</si>
  <si>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</si>
  <si>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</si>
  <si>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</si>
  <si>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</si>
  <si>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</si>
  <si>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</si>
  <si>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</si>
  <si>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</si>
  <si>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</si>
  <si>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</si>
  <si>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</si>
  <si>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</si>
  <si>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</si>
  <si>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</si>
  <si>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</si>
  <si>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</si>
  <si>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</si>
  <si>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</si>
  <si>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</si>
  <si>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</si>
  <si>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</si>
  <si>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</si>
  <si>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</si>
  <si>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</si>
  <si>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</si>
  <si>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</si>
  <si>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</si>
  <si>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</si>
  <si>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</si>
  <si>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</si>
  <si>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</si>
  <si>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</si>
  <si>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</si>
  <si>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</si>
  <si>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</si>
  <si>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</si>
  <si>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</si>
  <si>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</si>
  <si>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</si>
  <si>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</si>
  <si>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</si>
  <si>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</si>
  <si>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</si>
  <si>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</si>
  <si>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</si>
  <si>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</si>
  <si>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</si>
  <si>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</si>
  <si>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</si>
  <si>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</si>
  <si>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</si>
  <si>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</si>
  <si>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</si>
  <si>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</si>
  <si>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</si>
  <si>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</si>
  <si>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</si>
  <si>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</si>
  <si>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</si>
  <si>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</si>
  <si>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</si>
  <si>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</si>
  <si>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</si>
  <si>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</si>
  <si>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</si>
  <si>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</si>
  <si>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</si>
  <si>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</si>
  <si>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</si>
  <si>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</si>
  <si>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</si>
  <si>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</si>
  <si>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</si>
  <si>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</si>
  <si>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</si>
  <si>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</si>
  <si>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</si>
  <si>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</si>
  <si>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</si>
  <si>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</si>
  <si>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</si>
  <si>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</si>
  <si>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</si>
  <si>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</si>
  <si>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</si>
  <si>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</si>
  <si>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</si>
  <si>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</si>
  <si>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</si>
  <si>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</si>
  <si>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</si>
  <si>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</si>
  <si>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</si>
  <si>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</si>
  <si>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</si>
  <si>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</si>
  <si>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</si>
  <si>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</si>
  <si>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</si>
  <si>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</si>
  <si>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</si>
  <si>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</si>
  <si>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</si>
  <si>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</si>
  <si>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</si>
  <si>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</si>
  <si>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</si>
  <si>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</si>
  <si>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</si>
  <si>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</si>
  <si>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</si>
  <si>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</si>
  <si>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</si>
  <si>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</si>
  <si>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</si>
  <si>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</si>
  <si>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</si>
  <si>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</si>
  <si>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</si>
  <si>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</si>
  <si>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</si>
  <si>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</si>
  <si>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</si>
  <si>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</si>
  <si>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</si>
  <si>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</si>
  <si>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</si>
  <si>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</si>
  <si>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</si>
  <si>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</si>
  <si>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</si>
  <si>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</si>
  <si>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</si>
  <si>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</si>
  <si>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</si>
  <si>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</si>
  <si>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</si>
  <si>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</si>
  <si>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</si>
  <si>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</si>
  <si>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</si>
  <si>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</si>
  <si>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</si>
  <si>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</si>
  <si>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</si>
  <si>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</si>
  <si>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</si>
  <si>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</si>
  <si>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</si>
  <si>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</si>
  <si>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</si>
  <si>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</si>
  <si>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</si>
  <si>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</si>
  <si>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</si>
  <si>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</si>
  <si>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</si>
  <si>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</si>
  <si>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</si>
  <si>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</si>
  <si>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</si>
  <si>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</si>
  <si>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</si>
  <si>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</si>
  <si>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</si>
  <si>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</si>
  <si>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</si>
  <si>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</si>
  <si>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</si>
  <si>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</si>
  <si>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</si>
  <si>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</si>
  <si>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</si>
  <si>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</si>
  <si>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</si>
  <si>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</si>
  <si>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</si>
  <si>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</si>
  <si>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</si>
  <si>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</si>
  <si>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</si>
  <si>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</si>
  <si>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</si>
  <si>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</si>
  <si>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</si>
  <si>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</si>
  <si>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</si>
  <si>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</si>
  <si>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</si>
  <si>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</si>
  <si>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</si>
  <si>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</si>
  <si>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</si>
  <si>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</si>
  <si>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</si>
  <si>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</si>
  <si>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</si>
  <si>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</si>
  <si>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</si>
  <si>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</si>
  <si>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</si>
  <si>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</si>
  <si>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</si>
  <si>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</si>
  <si>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</si>
  <si>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</si>
  <si>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</si>
  <si>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</si>
  <si>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</si>
  <si>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</si>
  <si>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</si>
  <si>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</si>
  <si>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</si>
  <si>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</si>
  <si>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</si>
  <si>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</si>
  <si>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</si>
  <si>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</si>
  <si>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</si>
  <si>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</si>
  <si>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</si>
  <si>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</si>
  <si>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</si>
  <si>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</si>
  <si>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</si>
  <si>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</si>
  <si>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</si>
  <si>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</si>
  <si>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</si>
  <si>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</si>
  <si>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</si>
  <si>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</si>
  <si>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</si>
  <si>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</si>
  <si>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</si>
  <si>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</si>
  <si>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</si>
  <si>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</si>
  <si>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</si>
  <si>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</si>
  <si>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</si>
  <si>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</si>
  <si>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</si>
  <si>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</si>
  <si>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</si>
  <si>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</si>
  <si>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</si>
  <si>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</si>
  <si>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</si>
  <si>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</si>
  <si>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</si>
  <si>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</si>
  <si>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</si>
  <si>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</si>
  <si>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</si>
  <si>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</si>
  <si>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</si>
  <si>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</si>
  <si>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</si>
  <si>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</si>
  <si>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</si>
  <si>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</si>
  <si>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</si>
  <si>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</si>
  <si>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</si>
  <si>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</si>
  <si>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</si>
  <si>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</si>
  <si>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</si>
  <si>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</si>
  <si>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</si>
  <si>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</si>
  <si>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</si>
  <si>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</si>
  <si>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</si>
  <si>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</si>
  <si>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</si>
  <si>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</si>
  <si>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</si>
  <si>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</si>
  <si>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</si>
  <si>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</si>
  <si>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</si>
  <si>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</si>
  <si>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</si>
  <si>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</si>
  <si>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</si>
  <si>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</si>
  <si>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</si>
  <si>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</si>
  <si>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</si>
  <si>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</si>
  <si>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</si>
  <si>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</si>
  <si>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</si>
  <si>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</si>
  <si>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</si>
  <si>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</si>
  <si>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</si>
  <si>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</si>
  <si>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</si>
  <si>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</si>
  <si>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</si>
  <si>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</si>
  <si>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</si>
  <si>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</si>
  <si>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</si>
  <si>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</si>
  <si>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</si>
  <si>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</si>
  <si>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</si>
  <si>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</si>
  <si>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</si>
  <si>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</si>
  <si>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</si>
  <si>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</si>
  <si>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</si>
  <si>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</si>
  <si>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</si>
  <si>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</si>
  <si>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</si>
  <si>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</si>
  <si>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</si>
  <si>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</si>
  <si>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</si>
  <si>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</si>
  <si>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</si>
  <si>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</si>
  <si>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</si>
  <si>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</si>
  <si>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</si>
  <si>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</si>
  <si>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</si>
  <si>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</si>
  <si>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</si>
  <si>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</si>
  <si>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</si>
  <si>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</si>
  <si>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</si>
  <si>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</si>
  <si>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</si>
  <si>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</si>
  <si>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</si>
  <si>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</si>
  <si>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</si>
  <si>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</si>
  <si>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</si>
  <si>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</si>
  <si>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</si>
  <si>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</si>
  <si>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</si>
  <si>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</si>
  <si>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</si>
  <si>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</si>
  <si>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</si>
  <si>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</si>
  <si>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</si>
  <si>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</si>
  <si>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</si>
  <si>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</si>
  <si>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</si>
  <si>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</si>
  <si>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</si>
  <si>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</si>
  <si>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</si>
  <si>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</si>
  <si>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</si>
  <si>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</si>
  <si>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</si>
  <si>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</si>
  <si>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</si>
  <si>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</si>
  <si>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</si>
  <si>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</si>
  <si>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</si>
  <si>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</si>
  <si>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</si>
  <si>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</si>
  <si>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</si>
  <si>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</si>
  <si>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</si>
  <si>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</si>
  <si>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</si>
  <si>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</si>
  <si>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</si>
  <si>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</si>
  <si>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</si>
  <si>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</si>
  <si>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</si>
  <si>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</si>
  <si>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</si>
  <si>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</si>
  <si>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</si>
  <si>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</si>
  <si>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</si>
  <si>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</si>
  <si>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</si>
  <si>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</si>
  <si>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</si>
  <si>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</si>
  <si>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</si>
  <si>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</si>
  <si>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</si>
  <si>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</si>
  <si>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</si>
  <si>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</si>
  <si>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</si>
  <si>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</si>
  <si>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</si>
  <si>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</si>
  <si>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</si>
  <si>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</si>
  <si>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</si>
  <si>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</si>
  <si>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</si>
  <si>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</si>
  <si>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</si>
  <si>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</si>
  <si>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</si>
  <si>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</si>
  <si>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</si>
  <si>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</si>
  <si>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</si>
  <si>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</si>
  <si>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</si>
  <si>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</si>
  <si>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</si>
  <si>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</si>
  <si>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</si>
  <si>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</si>
  <si>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</si>
  <si>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</si>
  <si>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</si>
  <si>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</si>
  <si>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</si>
  <si>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</si>
  <si>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</si>
  <si>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</si>
  <si>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</si>
  <si>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</si>
  <si>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</si>
  <si>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</si>
  <si>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</si>
  <si>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</si>
  <si>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</si>
  <si>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</si>
  <si>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</si>
  <si>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</si>
  <si>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</si>
  <si>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</si>
  <si>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</si>
  <si>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</si>
  <si>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</si>
  <si>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</si>
  <si>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</si>
  <si>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</si>
  <si>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</si>
  <si>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</si>
  <si>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</si>
  <si>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</si>
  <si>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</si>
  <si>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</si>
  <si>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</si>
  <si>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</si>
  <si>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</si>
  <si>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</si>
  <si>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</si>
  <si>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</si>
  <si>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</si>
  <si>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</si>
  <si>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</si>
  <si>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</si>
  <si>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</si>
  <si>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</si>
  <si>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</si>
  <si>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</si>
  <si>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</si>
  <si>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</si>
  <si>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</si>
  <si>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</si>
  <si>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</si>
  <si>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</si>
  <si>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</si>
  <si>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</si>
  <si>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</si>
  <si>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</si>
  <si>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</si>
  <si>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</si>
  <si>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</si>
  <si>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</si>
  <si>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</si>
  <si>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</si>
  <si>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</si>
  <si>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</si>
  <si>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</si>
  <si>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</si>
  <si>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</si>
  <si>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</si>
  <si>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</si>
  <si>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</si>
  <si>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</si>
  <si>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</si>
  <si>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</si>
  <si>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</si>
  <si>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</si>
  <si>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</si>
  <si>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</si>
  <si>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</si>
  <si>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</si>
  <si>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</si>
  <si>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</si>
  <si>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</si>
  <si>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</si>
  <si>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</si>
  <si>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</si>
  <si>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</si>
  <si>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</si>
  <si>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</si>
  <si>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</si>
  <si>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</si>
  <si>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</si>
  <si>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</si>
  <si>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</si>
  <si>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</si>
  <si>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</si>
  <si>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</si>
  <si>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</si>
  <si>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</si>
  <si>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</si>
  <si>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</si>
  <si>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</si>
  <si>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</si>
  <si>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</si>
  <si>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</si>
  <si>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</si>
  <si>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</si>
  <si>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</si>
  <si>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</si>
  <si>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</si>
  <si>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</si>
  <si>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</si>
  <si>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</si>
  <si>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</si>
  <si>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</si>
  <si>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</si>
  <si>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</si>
  <si>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</si>
  <si>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</si>
  <si>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</si>
  <si>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</si>
  <si>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</si>
  <si>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</si>
  <si>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</si>
  <si>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</si>
  <si>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</si>
  <si>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</si>
  <si>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</si>
  <si>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</si>
  <si>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</si>
  <si>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</si>
  <si>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</si>
  <si>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</si>
  <si>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</si>
  <si>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</si>
  <si>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</si>
  <si>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</si>
  <si>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</si>
  <si>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</si>
  <si>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</si>
  <si>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</si>
  <si>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</si>
  <si>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</si>
  <si>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</si>
  <si>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</si>
  <si>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</si>
  <si>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</si>
  <si>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</si>
  <si>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</si>
  <si>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</si>
  <si>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</si>
  <si>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</si>
  <si>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</si>
  <si>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</si>
  <si>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</si>
  <si>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</si>
  <si>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</si>
  <si>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</si>
  <si>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</si>
  <si>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</si>
  <si>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</si>
  <si>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</si>
  <si>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</si>
  <si>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</si>
  <si>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</si>
  <si>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</si>
  <si>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</si>
  <si>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</si>
  <si>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</si>
  <si>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</si>
  <si>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</si>
  <si>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</si>
  <si>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</si>
  <si>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</si>
  <si>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</si>
  <si>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</si>
  <si>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</si>
  <si>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</si>
  <si>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</si>
  <si>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</si>
  <si>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</si>
  <si>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</si>
  <si>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</si>
  <si>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</si>
  <si>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</si>
  <si>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</si>
  <si>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</si>
  <si>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</si>
  <si>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</si>
  <si>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</si>
  <si>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</si>
  <si>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</si>
  <si>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</si>
  <si>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</si>
  <si>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</si>
  <si>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</si>
  <si>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</si>
  <si>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</si>
  <si>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</si>
  <si>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</si>
  <si>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</si>
  <si>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</si>
  <si>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</si>
  <si>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</si>
  <si>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</si>
  <si>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</si>
  <si>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</si>
  <si>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</si>
  <si>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</si>
  <si>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</si>
  <si>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</si>
  <si>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</si>
  <si>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</si>
  <si>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</si>
  <si>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</si>
  <si>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</si>
  <si>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</si>
  <si>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</si>
  <si>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</si>
  <si>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</si>
  <si>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</si>
  <si>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</si>
  <si>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</si>
  <si>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</si>
  <si>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</si>
  <si>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</si>
  <si>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</si>
  <si>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</si>
  <si>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</si>
  <si>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</si>
  <si>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</si>
  <si>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</si>
  <si>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</si>
  <si>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</si>
  <si>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</si>
  <si>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</si>
  <si>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</si>
  <si>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</si>
  <si>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</si>
  <si>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</si>
  <si>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</si>
  <si>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</si>
  <si>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</si>
  <si>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</si>
  <si>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</si>
  <si>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</si>
  <si>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</si>
  <si>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</si>
  <si>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</si>
  <si>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</si>
  <si>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</si>
  <si>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</si>
  <si>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</si>
  <si>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</si>
  <si>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</si>
  <si>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</si>
  <si>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</si>
  <si>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</si>
  <si>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</si>
  <si>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</si>
  <si>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</si>
  <si>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</si>
  <si>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</si>
  <si>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</si>
  <si>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</si>
  <si>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</si>
  <si>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</si>
  <si>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</si>
  <si>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</si>
  <si>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</si>
  <si>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</si>
  <si>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</si>
  <si>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</si>
  <si>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</si>
  <si>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</si>
  <si>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</si>
  <si>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</si>
  <si>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</si>
  <si>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</si>
  <si>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</si>
  <si>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</si>
  <si>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</si>
  <si>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</si>
  <si>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</si>
  <si>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</si>
  <si>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</si>
  <si>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</si>
  <si>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</si>
  <si>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</si>
  <si>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</si>
  <si>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</si>
  <si>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</si>
  <si>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</si>
  <si>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</si>
  <si>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</si>
  <si>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</si>
  <si>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</si>
  <si>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</si>
  <si>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</si>
  <si>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</si>
  <si>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</si>
  <si>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</si>
  <si>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</si>
  <si>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</si>
  <si>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</si>
  <si>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</si>
  <si>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</si>
  <si>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</si>
  <si>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</si>
  <si>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</si>
  <si>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</si>
  <si>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</si>
  <si>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</si>
  <si>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</si>
  <si>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</si>
  <si>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</si>
  <si>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</si>
  <si>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</si>
  <si>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</si>
  <si>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</si>
  <si>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</si>
  <si>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</si>
  <si>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</si>
  <si>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</si>
  <si>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</si>
  <si>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</si>
  <si>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</si>
  <si>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</si>
  <si>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</si>
  <si>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</si>
  <si>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</si>
  <si>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</si>
  <si>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</si>
  <si>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</si>
  <si>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</si>
  <si>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</si>
  <si>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</si>
  <si>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</si>
  <si>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</si>
  <si>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</si>
  <si>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</si>
  <si>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</si>
  <si>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</si>
  <si>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</si>
  <si>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</si>
  <si>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</si>
  <si>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</si>
  <si>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</si>
  <si>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</si>
  <si>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</si>
  <si>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</si>
  <si>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</si>
  <si>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</si>
  <si>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</si>
  <si>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</si>
  <si>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</si>
  <si>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</si>
  <si>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</si>
  <si>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</si>
  <si>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</si>
  <si>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</si>
  <si>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</si>
  <si>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</si>
  <si>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</si>
  <si>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</si>
  <si>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</si>
  <si>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</si>
  <si>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</si>
  <si>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</si>
  <si>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</si>
  <si>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</si>
  <si>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</si>
  <si>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</si>
  <si>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</si>
  <si>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</si>
  <si>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</si>
  <si>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</si>
  <si>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</si>
  <si>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</si>
  <si>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</si>
  <si>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</si>
  <si>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</si>
  <si>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</si>
  <si>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</si>
  <si>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</si>
  <si>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</si>
  <si>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</si>
  <si>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</si>
  <si>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</si>
  <si>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</si>
  <si>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</si>
  <si>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</si>
  <si>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</si>
  <si>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</si>
  <si>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</si>
  <si>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</si>
  <si>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</si>
  <si>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</si>
  <si>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</si>
  <si>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</si>
  <si>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</si>
  <si>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</si>
  <si>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</si>
  <si>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</si>
  <si>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</si>
  <si>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</si>
  <si>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</si>
  <si>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</si>
  <si>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</si>
  <si>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</si>
  <si>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</si>
  <si>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</si>
  <si>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</si>
  <si>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</si>
  <si>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</si>
  <si>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</si>
  <si>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</si>
  <si>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</si>
  <si>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</si>
  <si>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</si>
  <si>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</si>
  <si>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</si>
  <si>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</si>
  <si>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</si>
  <si>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</si>
  <si>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</si>
  <si>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</si>
  <si>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</si>
  <si>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</si>
  <si>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</si>
  <si>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</si>
  <si>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</si>
  <si>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</si>
  <si>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</si>
  <si>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</si>
  <si>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</si>
  <si>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</si>
  <si>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</si>
  <si>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</si>
  <si>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</si>
  <si>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</si>
  <si>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</si>
  <si>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</si>
  <si>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</si>
  <si>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</si>
  <si>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</si>
  <si>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</si>
  <si>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</si>
  <si>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</si>
  <si>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</si>
  <si>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</si>
  <si>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</si>
  <si>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</si>
  <si>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</si>
  <si>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</si>
  <si>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</si>
  <si>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</si>
  <si>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</si>
  <si>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</si>
  <si>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</si>
  <si>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</si>
  <si>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</si>
  <si>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</si>
  <si>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</si>
  <si>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</si>
  <si>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</si>
  <si>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</si>
  <si>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</si>
  <si>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</si>
  <si>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</si>
  <si>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</si>
  <si>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</si>
  <si>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</si>
  <si>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</si>
  <si>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</si>
  <si>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</si>
  <si>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</si>
  <si>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</si>
  <si>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</si>
  <si>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</si>
  <si>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</si>
  <si>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</si>
  <si>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</si>
  <si>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</si>
  <si>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</si>
  <si>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</si>
  <si>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</si>
  <si>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</si>
  <si>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</si>
  <si>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</si>
  <si>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</si>
  <si>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</si>
  <si>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</si>
  <si>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</si>
  <si>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</si>
  <si>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</si>
  <si>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</si>
  <si>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</si>
  <si>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</si>
  <si>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</si>
  <si>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</si>
  <si>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</si>
  <si>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</si>
  <si>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</si>
  <si>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</si>
  <si>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</si>
  <si>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</si>
  <si>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</si>
  <si>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</si>
  <si>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</si>
  <si>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</si>
  <si>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</si>
  <si>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</si>
  <si>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</si>
  <si>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</si>
  <si>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</si>
  <si>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</si>
  <si>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</si>
  <si>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</si>
  <si>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</si>
  <si>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</si>
  <si>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</si>
  <si>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</si>
  <si>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</si>
  <si>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</si>
  <si>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</si>
  <si>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</si>
  <si>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</si>
  <si>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</si>
  <si>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</si>
  <si>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</si>
  <si>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</si>
  <si>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</si>
  <si>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</si>
  <si>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</si>
  <si>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</si>
  <si>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</si>
  <si>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</si>
  <si>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</si>
  <si>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</si>
  <si>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</si>
  <si>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</si>
  <si>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</si>
  <si>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</si>
  <si>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</si>
  <si>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</si>
  <si>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</si>
  <si>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</si>
  <si>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</si>
  <si>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</si>
  <si>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</si>
  <si>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</si>
  <si>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</si>
  <si>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</si>
  <si>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</si>
  <si>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</si>
  <si>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</si>
  <si>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</si>
  <si>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</si>
  <si>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</si>
  <si>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</si>
  <si>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</si>
  <si>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</si>
  <si>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</si>
  <si>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</si>
  <si>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</si>
  <si>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</si>
  <si>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</si>
  <si>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</si>
  <si>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</si>
  <si>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</si>
  <si>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</si>
  <si>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</si>
  <si>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</si>
  <si>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</si>
  <si>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</si>
  <si>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</si>
  <si>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</si>
  <si>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</si>
  <si>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</si>
  <si>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</si>
  <si>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</si>
  <si>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</si>
  <si>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</si>
  <si>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</si>
  <si>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</si>
  <si>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</si>
  <si>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</si>
  <si>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</si>
  <si>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</si>
  <si>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</si>
  <si>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</si>
  <si>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</si>
  <si>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</si>
  <si>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</si>
  <si>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</si>
  <si>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</si>
  <si>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</si>
  <si>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</si>
  <si>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</si>
  <si>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</si>
  <si>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</si>
  <si>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</si>
  <si>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</si>
  <si>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</si>
  <si>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</si>
  <si>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</si>
  <si>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</si>
  <si>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</si>
  <si>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</si>
  <si>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</si>
  <si>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</si>
  <si>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</si>
  <si>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</si>
  <si>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</si>
  <si>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</si>
  <si>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</si>
  <si>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</si>
  <si>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</si>
  <si>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</si>
  <si>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</si>
  <si>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</si>
  <si>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</si>
  <si>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</si>
  <si>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</si>
  <si>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</si>
  <si>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</si>
  <si>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</si>
  <si>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</si>
  <si>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</si>
  <si>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</si>
  <si>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</si>
  <si>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</si>
  <si>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</si>
  <si>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</si>
  <si>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</si>
  <si>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</si>
  <si>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</si>
  <si>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</si>
  <si>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</si>
  <si>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</si>
  <si>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</si>
  <si>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</si>
  <si>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</si>
  <si>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</si>
  <si>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</si>
  <si>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</si>
  <si>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</si>
  <si>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</si>
  <si>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</si>
  <si>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</si>
  <si>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</si>
  <si>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</si>
  <si>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</si>
  <si>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</si>
  <si>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</si>
  <si>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</si>
  <si>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</si>
  <si>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</si>
  <si>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</si>
  <si>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</si>
  <si>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</si>
  <si>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</si>
  <si>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</si>
  <si>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</si>
  <si>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</si>
  <si>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</si>
  <si>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</si>
  <si>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</si>
  <si>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</si>
  <si>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</si>
  <si>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</si>
  <si>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</si>
  <si>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</si>
  <si>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</si>
  <si>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</si>
  <si>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</si>
  <si>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</si>
  <si>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</si>
  <si>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</si>
  <si>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</si>
  <si>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</si>
  <si>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</si>
  <si>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</si>
  <si>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</si>
  <si>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</si>
  <si>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</si>
  <si>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</si>
  <si>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</si>
  <si>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</si>
  <si>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</si>
  <si>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</si>
  <si>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</si>
  <si>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</si>
  <si>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</si>
  <si>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</si>
  <si>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</si>
  <si>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</si>
  <si>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</si>
  <si>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</si>
  <si>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</si>
  <si>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</si>
  <si>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</si>
  <si>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</si>
  <si>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</si>
  <si>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</si>
  <si>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</si>
  <si>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</si>
  <si>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</si>
  <si>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</si>
  <si>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</si>
  <si>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</si>
  <si>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</si>
  <si>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</si>
  <si>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</si>
  <si>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</si>
  <si>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</si>
  <si>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</si>
  <si>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</si>
  <si>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</si>
  <si>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</si>
  <si>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</si>
  <si>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</si>
  <si>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</si>
  <si>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</si>
  <si>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</si>
  <si>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</si>
  <si>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</si>
  <si>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</si>
  <si>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</si>
  <si>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</si>
  <si>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</si>
  <si>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</si>
  <si>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</si>
  <si>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</si>
  <si>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</si>
  <si>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</si>
  <si>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</si>
  <si>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</si>
  <si>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</si>
  <si>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</si>
  <si>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</si>
  <si>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</si>
  <si>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</si>
  <si>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</si>
  <si>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</si>
  <si>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</si>
  <si>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</si>
  <si>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</si>
  <si>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</si>
  <si>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</si>
  <si>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</si>
  <si>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</si>
  <si>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</si>
  <si>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</si>
  <si>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</si>
  <si>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</si>
  <si>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</si>
  <si>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</si>
  <si>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</si>
  <si>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</si>
  <si>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</si>
  <si>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</si>
  <si>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</si>
  <si>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</si>
  <si>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</si>
  <si>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</si>
  <si>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</si>
  <si>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</si>
  <si>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</si>
  <si>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</si>
  <si>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</si>
  <si>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</si>
  <si>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</si>
  <si>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</si>
  <si>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</si>
  <si>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</si>
  <si>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</si>
  <si>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</si>
  <si>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</si>
  <si>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</si>
  <si>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</si>
  <si>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</si>
  <si>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</si>
  <si>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</si>
  <si>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</si>
  <si>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</si>
  <si>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</si>
  <si>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</si>
  <si>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</si>
  <si>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</si>
  <si>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</si>
  <si>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</si>
  <si>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</si>
  <si>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</si>
  <si>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</si>
  <si>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</si>
  <si>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</si>
  <si>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</si>
  <si>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</si>
  <si>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</si>
  <si>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</si>
  <si>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</si>
  <si>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</si>
  <si>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</si>
  <si>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</si>
  <si>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</si>
  <si>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</si>
  <si>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</si>
  <si>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</si>
  <si>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</si>
  <si>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</si>
  <si>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</si>
  <si>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</si>
  <si>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</si>
  <si>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</si>
  <si>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</si>
  <si>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</si>
  <si>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</si>
  <si>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</si>
  <si>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</si>
  <si>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</si>
  <si>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</si>
  <si>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</si>
  <si>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</si>
  <si>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</si>
  <si>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</si>
  <si>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</si>
  <si>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</si>
  <si>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</si>
  <si>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</si>
  <si>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</si>
  <si>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</si>
  <si>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</si>
  <si>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</si>
  <si>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</si>
  <si>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</si>
  <si>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</si>
  <si>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</si>
  <si>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</si>
  <si>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</si>
  <si>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</si>
  <si>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</si>
  <si>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</si>
  <si>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</si>
  <si>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</si>
  <si>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</si>
  <si>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</si>
  <si>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</si>
  <si>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</si>
  <si>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</si>
  <si>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</si>
  <si>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</si>
  <si>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</si>
  <si>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</si>
  <si>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</si>
  <si>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</si>
  <si>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</si>
  <si>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</si>
  <si>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</si>
  <si>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</si>
  <si>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</si>
  <si>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</si>
  <si>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</si>
  <si>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</si>
  <si>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</si>
  <si>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</si>
  <si>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</si>
  <si>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</si>
  <si>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</si>
  <si>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</si>
  <si>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</si>
  <si>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</si>
  <si>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</si>
  <si>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</si>
  <si>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</si>
  <si>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</si>
  <si>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</si>
  <si>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</si>
  <si>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</si>
  <si>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</si>
  <si>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</si>
  <si>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</si>
  <si>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</si>
  <si>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</si>
  <si>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</si>
  <si>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</si>
  <si>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</si>
  <si>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</si>
  <si>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</si>
  <si>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</si>
  <si>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</si>
  <si>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</si>
  <si>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</si>
  <si>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</si>
  <si>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</si>
  <si>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</si>
  <si>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</si>
  <si>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</si>
  <si>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</si>
  <si>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</si>
  <si>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</si>
  <si>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</si>
  <si>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</si>
  <si>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</si>
  <si>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</si>
  <si>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</si>
  <si>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</si>
  <si>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</si>
  <si>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</si>
  <si>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</si>
  <si>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</si>
  <si>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</si>
  <si>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</si>
  <si>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</si>
  <si>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</si>
  <si>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</si>
  <si>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</si>
  <si>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</si>
  <si>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</si>
  <si>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</si>
  <si>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</si>
  <si>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</si>
  <si>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</si>
  <si>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</si>
  <si>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</si>
  <si>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</si>
  <si>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</si>
  <si>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</si>
  <si>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</si>
  <si>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</si>
  <si>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</si>
  <si>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</si>
  <si>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</si>
  <si>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</si>
  <si>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</si>
  <si>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</si>
  <si>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</si>
  <si>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</si>
  <si>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</si>
  <si>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</si>
  <si>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</si>
  <si>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</si>
  <si>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</si>
  <si>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</si>
  <si>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</si>
  <si>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</si>
  <si>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</si>
  <si>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</si>
  <si>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</si>
  <si>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</si>
  <si>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</si>
  <si>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</si>
  <si>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</si>
  <si>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</si>
  <si>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</si>
  <si>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</si>
  <si>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</si>
  <si>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</si>
  <si>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</si>
  <si>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</si>
  <si>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</si>
  <si>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</si>
  <si>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</si>
  <si>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</si>
  <si>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</si>
  <si>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</si>
  <si>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</si>
  <si>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</si>
  <si>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</si>
  <si>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</si>
  <si>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</si>
  <si>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</si>
  <si>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</si>
  <si>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</si>
  <si>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</si>
  <si>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</si>
  <si>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</si>
  <si>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</si>
  <si>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</si>
  <si>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</si>
  <si>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</si>
  <si>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</si>
  <si>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</si>
  <si>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</si>
  <si>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</si>
  <si>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</si>
  <si>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</si>
  <si>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</si>
  <si>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</si>
  <si>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</si>
  <si>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</si>
  <si>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</si>
  <si>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</si>
  <si>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</si>
  <si>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</si>
  <si>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</si>
  <si>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</si>
  <si>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</si>
  <si>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</si>
  <si>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</si>
  <si>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</si>
  <si>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</si>
  <si>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</si>
  <si>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</si>
  <si>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</si>
  <si>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</si>
  <si>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</si>
  <si>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</si>
  <si>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</si>
  <si>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</si>
  <si>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</si>
  <si>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</si>
  <si>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</si>
  <si>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</si>
  <si>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</si>
  <si>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</si>
  <si>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</si>
  <si>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</si>
  <si>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</si>
  <si>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</si>
  <si>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</si>
  <si>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</si>
  <si>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</si>
  <si>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</si>
  <si>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</si>
  <si>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</si>
  <si>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</si>
  <si>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</si>
  <si>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</si>
  <si>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</si>
  <si>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</si>
  <si>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</si>
  <si>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</si>
  <si>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</si>
  <si>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</si>
  <si>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</si>
  <si>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</si>
  <si>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</si>
  <si>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</si>
  <si>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</si>
  <si>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</si>
  <si>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</si>
  <si>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</si>
  <si>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</si>
  <si>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</si>
  <si>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</si>
  <si>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</si>
  <si>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</si>
  <si>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</si>
  <si>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</si>
  <si>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</si>
  <si>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</si>
  <si>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</si>
  <si>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</si>
  <si>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</si>
  <si>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</si>
  <si>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</si>
  <si>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</si>
  <si>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</si>
  <si>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</si>
  <si>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</si>
  <si>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</si>
  <si>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</si>
  <si>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</si>
  <si>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</si>
  <si>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</si>
  <si>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</si>
  <si>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</si>
  <si>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</si>
  <si>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</si>
  <si>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</si>
  <si>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</si>
  <si>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</si>
  <si>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</si>
  <si>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</si>
  <si>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</si>
  <si>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</si>
  <si>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</si>
  <si>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</si>
  <si>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</si>
  <si>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</si>
  <si>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</si>
  <si>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</si>
  <si>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</si>
  <si>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</si>
  <si>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</si>
  <si>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</si>
  <si>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</si>
  <si>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</si>
  <si>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</si>
  <si>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</si>
  <si>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</si>
  <si>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</si>
  <si>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</si>
  <si>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</si>
  <si>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</si>
  <si>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</si>
  <si>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</si>
  <si>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</si>
  <si>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</si>
  <si>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</si>
  <si>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</si>
  <si>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</si>
  <si>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</si>
  <si>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</si>
  <si>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</si>
  <si>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</si>
  <si>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</si>
  <si>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</si>
  <si>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</si>
  <si>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</si>
  <si>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</si>
  <si>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</si>
  <si>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</si>
  <si>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</si>
  <si>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</si>
  <si>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</si>
  <si>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</si>
  <si>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</si>
  <si>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</si>
  <si>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</si>
  <si>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</si>
  <si>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</si>
  <si>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</si>
  <si>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</si>
  <si>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</si>
  <si>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</si>
  <si>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</si>
  <si>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</si>
  <si>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</si>
  <si>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</si>
  <si>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</si>
  <si>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</si>
  <si>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</si>
  <si>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</si>
  <si>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</si>
  <si>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</si>
  <si>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</si>
  <si>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</si>
  <si>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</si>
  <si>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</si>
  <si>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</si>
  <si>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</si>
  <si>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</si>
  <si>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</si>
  <si>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</si>
  <si>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</si>
  <si>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</si>
  <si>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</si>
  <si>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</si>
  <si>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</si>
  <si>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</si>
  <si>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</si>
  <si>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</si>
  <si>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</si>
  <si>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</si>
  <si>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</si>
  <si>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</si>
  <si>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</si>
  <si>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</si>
  <si>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</si>
  <si>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</si>
  <si>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</si>
  <si>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</si>
  <si>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</si>
  <si>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</si>
  <si>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</si>
  <si>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</si>
  <si>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</si>
  <si>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</si>
  <si>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</si>
  <si>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</si>
  <si>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</si>
  <si>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</si>
  <si>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</si>
  <si>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</si>
  <si>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</si>
  <si>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</si>
  <si>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</si>
  <si>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</si>
  <si>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</si>
  <si>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</si>
  <si>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</si>
  <si>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</si>
  <si>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</si>
  <si>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</si>
  <si>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</si>
  <si>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</si>
  <si>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</si>
  <si>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</si>
  <si>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</si>
  <si>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</si>
  <si>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</si>
  <si>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</si>
  <si>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</si>
  <si>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</si>
  <si>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</si>
  <si>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</si>
  <si>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</si>
  <si>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</si>
  <si>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</si>
  <si>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</si>
  <si>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</si>
  <si>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</si>
  <si>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</si>
  <si>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</si>
  <si>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</si>
  <si>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</si>
  <si>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</si>
  <si>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</si>
  <si>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</si>
  <si>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</si>
  <si>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</si>
  <si>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</si>
  <si>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</si>
  <si>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</si>
  <si>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</si>
  <si>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</si>
  <si>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</si>
  <si>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</si>
  <si>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</si>
  <si>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</si>
  <si>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</si>
  <si>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</si>
  <si>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</si>
  <si>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</si>
  <si>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</si>
  <si>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</si>
  <si>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</si>
  <si>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</si>
  <si>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</si>
  <si>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</si>
  <si>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</si>
  <si>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</si>
  <si>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</si>
  <si>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</si>
  <si>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</si>
  <si>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</si>
  <si>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</si>
  <si>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</si>
  <si>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</si>
  <si>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</si>
  <si>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</si>
  <si>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</si>
  <si>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</si>
  <si>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</si>
  <si>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</si>
  <si>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</si>
  <si>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</si>
  <si>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</si>
  <si>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</si>
  <si>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</si>
  <si>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</si>
  <si>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</si>
  <si>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</si>
  <si>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</si>
  <si>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</si>
  <si>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</si>
  <si>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</si>
  <si>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</si>
  <si>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</si>
  <si>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</si>
  <si>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</si>
  <si>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</si>
  <si>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</si>
  <si>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</si>
  <si>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</si>
  <si>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</si>
  <si>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</si>
  <si>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</si>
  <si>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</si>
  <si>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</si>
  <si>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</si>
  <si>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</si>
  <si>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</si>
  <si>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</si>
  <si>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</si>
  <si>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</si>
  <si>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</si>
  <si>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</si>
  <si>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</si>
  <si>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</si>
  <si>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</si>
  <si>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</si>
  <si>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</si>
  <si>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</si>
  <si>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</si>
  <si>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</si>
  <si>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</si>
  <si>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</si>
  <si>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</si>
  <si>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</si>
  <si>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</si>
  <si>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</si>
  <si>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</si>
  <si>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</si>
  <si>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</si>
  <si>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</si>
  <si>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</si>
  <si>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</si>
  <si>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</si>
  <si>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</si>
  <si>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</si>
  <si>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</si>
  <si>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</si>
  <si>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</si>
  <si>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</si>
  <si>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</si>
  <si>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</si>
  <si>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</si>
  <si>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</si>
  <si>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</si>
  <si>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</si>
  <si>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</si>
  <si>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</si>
  <si>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</si>
  <si>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</si>
  <si>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</si>
  <si>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</si>
  <si>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</si>
  <si>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</si>
  <si>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</si>
  <si>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</si>
  <si>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</si>
  <si>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</si>
  <si>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</si>
  <si>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</si>
  <si>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</si>
  <si>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</si>
  <si>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</si>
  <si>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</si>
  <si>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</si>
  <si>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</si>
  <si>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</si>
  <si>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</si>
  <si>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</si>
  <si>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</si>
  <si>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</si>
  <si>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</si>
  <si>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</si>
  <si>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</si>
  <si>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</si>
  <si>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</si>
  <si>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</si>
  <si>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</si>
  <si>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</si>
  <si>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</si>
  <si>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</si>
  <si>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</si>
  <si>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</si>
  <si>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</si>
  <si>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</si>
  <si>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</si>
  <si>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</si>
  <si>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</si>
  <si>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</si>
  <si>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</si>
  <si>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</si>
  <si>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</si>
  <si>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</si>
  <si>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</si>
  <si>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</si>
  <si>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</si>
  <si>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</si>
  <si>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</si>
  <si>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</si>
  <si>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</si>
  <si>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</si>
  <si>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</si>
  <si>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</si>
  <si>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</si>
  <si>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</si>
  <si>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</si>
  <si>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</si>
  <si>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</si>
  <si>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</si>
  <si>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</si>
  <si>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</si>
  <si>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</si>
  <si>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</si>
  <si>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</si>
  <si>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</si>
  <si>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</si>
  <si>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</si>
  <si>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</si>
  <si>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</si>
  <si>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</si>
  <si>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</si>
  <si>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</si>
  <si>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</si>
  <si>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</si>
  <si>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</si>
  <si>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</si>
  <si>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</si>
  <si>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</si>
  <si>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</si>
  <si>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</si>
  <si>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</si>
  <si>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</si>
  <si>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</si>
  <si>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</si>
  <si>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</si>
  <si>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</si>
  <si>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</si>
  <si>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</si>
  <si>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</si>
  <si>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</si>
  <si>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</si>
  <si>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</si>
  <si>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</si>
  <si>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</si>
  <si>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</si>
  <si>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</si>
  <si>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</si>
  <si>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</si>
  <si>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</si>
  <si>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</si>
  <si>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</si>
  <si>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</si>
  <si>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</si>
  <si>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</si>
  <si>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</si>
  <si>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</si>
  <si>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</si>
  <si>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</si>
  <si>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</si>
  <si>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</si>
  <si>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</si>
  <si>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</si>
  <si>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</si>
  <si>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</si>
  <si>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</si>
  <si>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</si>
  <si>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</si>
  <si>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</si>
  <si>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</si>
  <si>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</si>
  <si>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</si>
  <si>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</si>
  <si>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</si>
  <si>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</si>
  <si>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</si>
  <si>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</si>
  <si>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</si>
  <si>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</si>
  <si>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</si>
  <si>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</si>
  <si>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</si>
  <si>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</si>
  <si>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</si>
  <si>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</si>
  <si>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</si>
  <si>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</si>
  <si>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</si>
  <si>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</si>
  <si>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</si>
  <si>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</si>
  <si>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</si>
  <si>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</si>
  <si>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</si>
  <si>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</si>
  <si>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</si>
  <si>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</si>
  <si>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</si>
  <si>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</si>
  <si>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</si>
  <si>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</si>
  <si>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</si>
  <si>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</si>
  <si>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</si>
  <si>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</si>
  <si>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</si>
  <si>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</si>
  <si>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</si>
  <si>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</si>
  <si>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</si>
  <si>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</si>
  <si>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</si>
  <si>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</si>
  <si>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</si>
  <si>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</si>
  <si>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</si>
  <si>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</si>
  <si>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</si>
  <si>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</si>
  <si>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</si>
  <si>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</si>
  <si>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</si>
  <si>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</si>
  <si>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</si>
  <si>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</si>
  <si>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</si>
  <si>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</si>
  <si>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</si>
  <si>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</si>
  <si>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</si>
  <si>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</si>
  <si>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</si>
  <si>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</si>
  <si>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</si>
  <si>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</si>
  <si>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</si>
  <si>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</si>
  <si>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</si>
  <si>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</si>
  <si>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</si>
  <si>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</si>
  <si>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</si>
  <si>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</si>
  <si>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</si>
  <si>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</si>
  <si>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</si>
  <si>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</si>
  <si>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</si>
  <si>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</si>
  <si>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</si>
  <si>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</si>
  <si>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</si>
  <si>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</si>
  <si>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</si>
  <si>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</si>
  <si>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</si>
  <si>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</si>
  <si>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</si>
  <si>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</si>
  <si>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</si>
  <si>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</si>
  <si>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</si>
  <si>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</si>
  <si>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</si>
  <si>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</si>
  <si>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</si>
  <si>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</si>
  <si>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</si>
  <si>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</si>
  <si>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</si>
  <si>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</si>
  <si>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</si>
  <si>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</si>
  <si>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</si>
  <si>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</si>
  <si>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</si>
  <si>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</si>
  <si>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</si>
  <si>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</si>
  <si>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</si>
  <si>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</si>
  <si>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</si>
  <si>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</si>
  <si>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</si>
  <si>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</si>
  <si>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</si>
  <si>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</si>
  <si>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</si>
  <si>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</si>
  <si>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</si>
  <si>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</si>
  <si>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</si>
  <si>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</si>
  <si>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</si>
  <si>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</si>
  <si>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</si>
  <si>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</si>
  <si>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</si>
  <si>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</si>
  <si>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</si>
  <si>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</si>
  <si>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</si>
  <si>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</si>
  <si>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</si>
  <si>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</si>
  <si>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</si>
  <si>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</si>
  <si>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</si>
  <si>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</si>
  <si>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</si>
  <si>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</si>
  <si>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</si>
  <si>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</si>
  <si>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</si>
  <si>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</si>
  <si>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</si>
  <si>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</si>
  <si>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</si>
  <si>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</si>
  <si>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</si>
  <si>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</si>
  <si>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</si>
  <si>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</si>
  <si>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</si>
  <si>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</si>
  <si>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</si>
  <si>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</si>
  <si>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</si>
  <si>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</si>
  <si>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</si>
  <si>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</si>
  <si>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</si>
  <si>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</si>
  <si>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</si>
  <si>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</si>
  <si>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</si>
  <si>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</si>
  <si>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</si>
  <si>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</si>
  <si>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</si>
  <si>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</si>
  <si>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</si>
  <si>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</si>
  <si>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</si>
  <si>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</si>
  <si>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</si>
  <si>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</si>
  <si>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</si>
  <si>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</si>
  <si>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</si>
  <si>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</si>
  <si>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</si>
  <si>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</si>
  <si>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</si>
  <si>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</si>
  <si>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</si>
  <si>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</si>
  <si>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</si>
  <si>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</si>
  <si>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</si>
  <si>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</si>
  <si>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</si>
  <si>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</si>
  <si>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</si>
  <si>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</si>
  <si>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</si>
  <si>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</si>
  <si>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</si>
  <si>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</si>
  <si>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</si>
  <si>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</si>
  <si>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</si>
  <si>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</si>
  <si>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</si>
  <si>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</si>
  <si>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</si>
  <si>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</si>
  <si>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</si>
  <si>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</si>
  <si>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</si>
  <si>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</si>
  <si>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</si>
  <si>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</si>
  <si>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</si>
  <si>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</si>
  <si>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</si>
  <si>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</si>
  <si>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</si>
  <si>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</si>
  <si>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</si>
  <si>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</si>
  <si>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</si>
  <si>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</si>
  <si>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</si>
  <si>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</si>
  <si>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</si>
  <si>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</si>
  <si>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</si>
  <si>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</si>
  <si>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</si>
  <si>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</si>
  <si>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</si>
  <si>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</si>
  <si>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</si>
  <si>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</si>
  <si>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</si>
  <si>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</si>
  <si>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</si>
  <si>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</si>
  <si>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</si>
  <si>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</si>
  <si>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</si>
  <si>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</si>
  <si>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</si>
  <si>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</si>
  <si>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</si>
  <si>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</si>
  <si>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</si>
  <si>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</si>
  <si>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</si>
  <si>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</si>
  <si>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</si>
  <si>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</si>
  <si>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</si>
  <si>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</si>
  <si>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</si>
  <si>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</si>
  <si>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</si>
  <si>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</si>
  <si>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</si>
  <si>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</si>
  <si>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</si>
  <si>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</si>
  <si>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</si>
  <si>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</si>
  <si>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</si>
  <si>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</si>
  <si>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</si>
  <si>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</si>
  <si>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</si>
  <si>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</si>
  <si>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</si>
  <si>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</si>
  <si>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</si>
  <si>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</si>
  <si>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</si>
  <si>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</si>
  <si>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</si>
  <si>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</si>
  <si>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</si>
  <si>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</si>
  <si>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</si>
  <si>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</si>
  <si>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</si>
  <si>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</si>
  <si>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</si>
  <si>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</si>
  <si>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</si>
  <si>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</si>
  <si>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</si>
  <si>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</si>
  <si>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</si>
  <si>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</si>
  <si>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</si>
  <si>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</si>
  <si>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</si>
  <si>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</si>
  <si>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</si>
  <si>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</si>
  <si>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</si>
  <si>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</si>
  <si>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</si>
  <si>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</si>
  <si>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</si>
  <si>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</si>
  <si>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</si>
  <si>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</si>
  <si>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</si>
  <si>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</si>
  <si>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</si>
  <si>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</si>
  <si>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</si>
  <si>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</si>
  <si>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</si>
  <si>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</si>
  <si>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</si>
  <si>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</si>
  <si>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</si>
  <si>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</si>
  <si>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</si>
  <si>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</si>
  <si>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</si>
  <si>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</si>
  <si>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</si>
  <si>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</si>
  <si>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</si>
  <si>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</si>
  <si>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</si>
  <si>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</si>
  <si>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</si>
  <si>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</si>
  <si>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</si>
  <si>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</si>
  <si>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</si>
  <si>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</si>
  <si>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</si>
  <si>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</si>
  <si>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</si>
  <si>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</si>
  <si>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</si>
  <si>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</si>
  <si>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</si>
  <si>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</si>
  <si>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</si>
  <si>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</si>
  <si>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</si>
  <si>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</si>
  <si>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</si>
  <si>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</si>
  <si>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</si>
  <si>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</si>
  <si>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</si>
  <si>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</si>
  <si>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</si>
  <si>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</si>
  <si>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</si>
  <si>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</si>
  <si>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</si>
  <si>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</si>
  <si>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</si>
  <si>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</si>
  <si>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</si>
  <si>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</si>
  <si>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</si>
  <si>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</si>
  <si>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</si>
  <si>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</si>
  <si>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</si>
  <si>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</si>
  <si>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</si>
  <si>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</si>
  <si>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</si>
  <si>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</si>
  <si>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</si>
  <si>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</si>
  <si>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</si>
  <si>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</si>
  <si>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</si>
  <si>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</si>
  <si>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</si>
  <si>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</si>
  <si>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</si>
  <si>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</si>
  <si>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</si>
  <si>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</si>
  <si>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</si>
  <si>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</si>
  <si>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</si>
  <si>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</si>
  <si>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</si>
  <si>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</si>
  <si>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</si>
  <si>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</si>
  <si>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</si>
  <si>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</si>
  <si>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</si>
  <si>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</si>
  <si>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</si>
  <si>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</si>
  <si>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</si>
  <si>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</si>
  <si>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</si>
  <si>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</si>
  <si>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</si>
  <si>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</si>
  <si>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</si>
  <si>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</si>
  <si>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</si>
  <si>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</si>
  <si>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</si>
  <si>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</si>
  <si>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</si>
  <si>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</si>
  <si>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</si>
  <si>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</si>
  <si>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</si>
  <si>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</si>
  <si>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</si>
  <si>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</si>
  <si>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</si>
  <si>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</si>
  <si>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</si>
  <si>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</si>
  <si>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</si>
  <si>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</si>
  <si>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</si>
  <si>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</si>
  <si>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</si>
  <si>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</si>
  <si>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</si>
  <si>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</si>
  <si>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</si>
  <si>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</si>
  <si>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</si>
  <si>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</si>
  <si>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</si>
  <si>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</si>
  <si>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</si>
  <si>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</si>
  <si>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</si>
  <si>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</si>
  <si>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</si>
  <si>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</si>
  <si>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</si>
  <si>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</si>
  <si>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</si>
  <si>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</si>
  <si>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</si>
  <si>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</si>
  <si>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</si>
  <si>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</si>
  <si>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</si>
  <si>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</si>
  <si>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</si>
  <si>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</si>
  <si>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</si>
  <si>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</si>
  <si>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</si>
  <si>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</si>
  <si>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</si>
  <si>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</si>
  <si>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</si>
  <si>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</si>
  <si>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</si>
  <si>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</si>
  <si>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</si>
  <si>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</si>
  <si>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</si>
  <si>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</si>
  <si>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</si>
  <si>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</si>
  <si>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</si>
  <si>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</si>
  <si>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</si>
  <si>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</si>
  <si>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</si>
  <si>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</si>
  <si>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</si>
  <si>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</si>
  <si>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</si>
  <si>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</si>
  <si>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</si>
  <si>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</si>
  <si>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</si>
  <si>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</si>
  <si>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</si>
  <si>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</si>
  <si>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</si>
  <si>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</si>
  <si>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</si>
  <si>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</si>
  <si>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</si>
  <si>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</si>
  <si>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</si>
  <si>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</si>
  <si>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</si>
  <si>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</si>
  <si>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</si>
  <si>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</si>
  <si>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</si>
  <si>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</si>
  <si>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</si>
  <si>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</si>
  <si>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</si>
  <si>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</si>
  <si>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</si>
  <si>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</si>
  <si>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</si>
  <si>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</si>
  <si>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</si>
  <si>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</si>
  <si>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</si>
  <si>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</si>
  <si>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</si>
  <si>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</si>
  <si>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</si>
  <si>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</si>
  <si>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</si>
  <si>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</si>
  <si>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</si>
  <si>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</si>
  <si>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</si>
  <si>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</si>
  <si>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</si>
  <si>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</si>
  <si>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</si>
  <si>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</si>
  <si>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</si>
  <si>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</si>
  <si>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</si>
  <si>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</si>
  <si>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</si>
  <si>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</si>
  <si>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</si>
  <si>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</si>
  <si>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</si>
  <si>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</si>
  <si>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</si>
  <si>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</si>
  <si>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</si>
  <si>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</si>
  <si>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</si>
  <si>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</si>
  <si>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</si>
  <si>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</si>
  <si>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</si>
  <si>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</si>
  <si>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</si>
  <si>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</si>
  <si>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</si>
  <si>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</si>
  <si>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</si>
  <si>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</si>
  <si>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</si>
  <si>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</si>
  <si>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</si>
  <si>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</si>
  <si>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</si>
  <si>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</si>
  <si>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</si>
  <si>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</si>
  <si>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</si>
  <si>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</si>
  <si>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</si>
  <si>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</si>
  <si>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</si>
  <si>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</si>
  <si>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</si>
  <si>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</si>
  <si>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</si>
  <si>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</si>
  <si>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</si>
  <si>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</si>
  <si>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</si>
  <si>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</si>
  <si>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</si>
  <si>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</si>
  <si>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</si>
  <si>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</si>
  <si>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</si>
  <si>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</si>
  <si>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</si>
  <si>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</si>
  <si>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</si>
  <si>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</si>
  <si>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</si>
  <si>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</si>
  <si>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</si>
  <si>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</si>
  <si>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</si>
  <si>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</si>
  <si>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</si>
  <si>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</si>
  <si>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</si>
  <si>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</si>
  <si>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</si>
  <si>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</si>
  <si>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</si>
  <si>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</si>
  <si>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</si>
  <si>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</si>
  <si>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</si>
  <si>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</si>
  <si>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</si>
  <si>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</si>
  <si>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</si>
  <si>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</si>
  <si>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</si>
  <si>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</si>
  <si>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</si>
  <si>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</si>
  <si>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</si>
  <si>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</si>
  <si>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</si>
  <si>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</si>
  <si>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</si>
  <si>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</si>
  <si>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</si>
  <si>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</si>
  <si>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</si>
  <si>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</si>
  <si>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</si>
  <si>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</si>
  <si>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</si>
  <si>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</si>
  <si>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</si>
  <si>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</si>
  <si>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</si>
  <si>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</si>
  <si>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</si>
  <si>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</si>
  <si>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</si>
  <si>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</si>
  <si>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</si>
  <si>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</si>
  <si>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</si>
  <si>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</si>
  <si>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</si>
  <si>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</si>
  <si>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</si>
  <si>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</si>
  <si>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</si>
  <si>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</si>
  <si>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</si>
  <si>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</si>
  <si>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</si>
  <si>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</si>
  <si>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</si>
  <si>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</si>
  <si>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</si>
  <si>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</si>
  <si>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</si>
  <si>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</si>
  <si>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</si>
  <si>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</si>
  <si>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</si>
  <si>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</si>
  <si>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</si>
  <si>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</si>
  <si>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</si>
  <si>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</si>
  <si>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</si>
  <si>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</si>
  <si>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</si>
  <si>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</si>
  <si>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</si>
  <si>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</si>
  <si>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</si>
  <si>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</si>
  <si>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</si>
  <si>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</si>
  <si>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</si>
  <si>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</si>
  <si>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</si>
  <si>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</si>
  <si>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</si>
  <si>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</si>
  <si>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</si>
  <si>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</si>
  <si>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</si>
  <si>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</si>
  <si>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</si>
  <si>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</si>
  <si>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</si>
  <si>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</si>
  <si>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</si>
  <si>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</si>
  <si>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</si>
  <si>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</si>
  <si>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</si>
  <si>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</si>
  <si>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</si>
  <si>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</si>
  <si>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</si>
  <si>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</si>
  <si>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</si>
  <si>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</si>
  <si>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</si>
  <si>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</si>
  <si>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</si>
  <si>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</si>
  <si>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</si>
  <si>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</si>
  <si>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</si>
  <si>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</si>
  <si>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</si>
  <si>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</si>
  <si>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</si>
  <si>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</si>
  <si>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</si>
  <si>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</si>
  <si>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</si>
  <si>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</si>
  <si>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</si>
  <si>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</si>
  <si>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</si>
  <si>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</si>
  <si>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</si>
  <si>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</si>
  <si>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</si>
  <si>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</si>
  <si>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</si>
  <si>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</si>
  <si>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</si>
  <si>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</si>
  <si>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</si>
  <si>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</si>
  <si>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</si>
  <si>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</si>
  <si>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</si>
  <si>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</si>
  <si>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</si>
  <si>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</si>
  <si>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</si>
  <si>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</si>
  <si>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</si>
  <si>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</si>
  <si>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</si>
  <si>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</si>
  <si>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</si>
  <si>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</si>
  <si>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</si>
  <si>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</si>
  <si>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</si>
  <si>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</si>
  <si>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</si>
  <si>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</si>
  <si>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</si>
  <si>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</si>
  <si>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</si>
  <si>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</si>
  <si>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</si>
  <si>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</si>
  <si>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</si>
  <si>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</si>
  <si>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</si>
  <si>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</si>
  <si>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</si>
  <si>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</si>
  <si>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</si>
  <si>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</si>
  <si>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</si>
  <si>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</si>
  <si>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</si>
  <si>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</si>
  <si>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</si>
  <si>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</si>
  <si>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</si>
  <si>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</si>
  <si>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</si>
  <si>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</si>
  <si>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</si>
  <si>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</si>
  <si>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</si>
  <si>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</si>
  <si>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</si>
  <si>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</si>
  <si>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</si>
  <si>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</si>
  <si>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</si>
  <si>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</si>
  <si>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</si>
  <si>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</si>
  <si>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</si>
  <si>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</si>
  <si>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</si>
  <si>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</si>
  <si>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</si>
  <si>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</si>
  <si>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</si>
  <si>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</si>
  <si>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</si>
  <si>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</si>
  <si>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</si>
  <si>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</si>
  <si>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</si>
  <si>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</si>
  <si>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</si>
  <si>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</si>
  <si>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</si>
  <si>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</si>
  <si>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</si>
  <si>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</si>
  <si>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</si>
  <si>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</si>
  <si>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</si>
  <si>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</si>
  <si>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</si>
  <si>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</si>
  <si>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</si>
  <si>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</si>
  <si>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</si>
  <si>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</si>
  <si>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</si>
  <si>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</si>
  <si>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</si>
  <si>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</si>
  <si>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</si>
  <si>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</si>
  <si>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</si>
  <si>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</si>
  <si>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</si>
  <si>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</si>
  <si>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</si>
  <si>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</si>
  <si>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</si>
  <si>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</si>
  <si>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</si>
  <si>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</si>
  <si>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</si>
  <si>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</si>
  <si>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</si>
  <si>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</si>
  <si>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</si>
  <si>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</si>
  <si>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</si>
  <si>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</si>
  <si>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</si>
  <si>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</si>
  <si>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</si>
  <si>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</si>
  <si>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</si>
  <si>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</si>
  <si>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</si>
  <si>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</si>
  <si>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</si>
  <si>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</si>
  <si>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</si>
  <si>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</si>
  <si>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</si>
  <si>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</si>
  <si>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</si>
  <si>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</si>
  <si>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</si>
  <si>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</si>
  <si>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</si>
  <si>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</si>
  <si>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</si>
  <si>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</si>
  <si>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</si>
  <si>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</si>
  <si>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</si>
  <si>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</si>
  <si>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</si>
  <si>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</si>
  <si>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</si>
  <si>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</si>
  <si>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</si>
  <si>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</si>
  <si>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</si>
  <si>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</si>
  <si>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</si>
  <si>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</si>
  <si>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</si>
  <si>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</si>
  <si>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</si>
  <si>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</si>
  <si>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</si>
  <si>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</si>
  <si>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</si>
  <si>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</si>
  <si>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</si>
  <si>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</si>
  <si>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</si>
  <si>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</si>
  <si>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</si>
  <si>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</si>
  <si>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</si>
  <si>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</si>
  <si>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</si>
  <si>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</si>
  <si>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</si>
  <si>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</si>
  <si>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</si>
  <si>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</si>
  <si>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</si>
  <si>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</si>
  <si>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</si>
  <si>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</si>
  <si>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</si>
  <si>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</si>
  <si>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</si>
  <si>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</si>
  <si>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</si>
  <si>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</si>
  <si>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</si>
  <si>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</si>
  <si>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</si>
  <si>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</si>
  <si>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</si>
  <si>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</si>
  <si>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</si>
  <si>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</si>
  <si>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</si>
  <si>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</si>
  <si>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</si>
  <si>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</si>
  <si>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</si>
  <si>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</si>
  <si>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</si>
  <si>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</si>
  <si>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</si>
  <si>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</si>
  <si>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</si>
  <si>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</si>
  <si>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</si>
  <si>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</si>
  <si>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</si>
  <si>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</si>
  <si>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</si>
  <si>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</si>
  <si>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</si>
  <si>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</si>
  <si>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</si>
  <si>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</si>
  <si>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</si>
  <si>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</si>
  <si>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</si>
  <si>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</si>
  <si>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</si>
  <si>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</si>
  <si>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</si>
  <si>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</si>
  <si>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</si>
  <si>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</si>
  <si>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</si>
  <si>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</si>
  <si>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</si>
  <si>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</si>
  <si>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</si>
  <si>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</si>
  <si>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</si>
  <si>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</si>
  <si>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</si>
  <si>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</si>
  <si>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</si>
  <si>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</si>
  <si>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</si>
  <si>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</si>
  <si>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</si>
  <si>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</si>
  <si>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</si>
  <si>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</si>
  <si>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</si>
  <si>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</si>
  <si>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</si>
  <si>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</si>
  <si>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</si>
  <si>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</si>
  <si>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</si>
  <si>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</si>
  <si>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</si>
  <si>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</si>
  <si>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</si>
  <si>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</si>
  <si>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</si>
  <si>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</si>
  <si>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</si>
  <si>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</si>
  <si>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</si>
  <si>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</si>
  <si>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</si>
  <si>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</si>
  <si>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</si>
  <si>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</si>
  <si>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</si>
  <si>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</si>
  <si>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</si>
  <si>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</si>
  <si>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</si>
  <si>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</si>
  <si>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</si>
  <si>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</si>
  <si>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</si>
  <si>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</si>
  <si>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</si>
  <si>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</si>
  <si>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</si>
  <si>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</si>
  <si>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</si>
  <si>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</si>
  <si>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</si>
  <si>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</si>
  <si>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</si>
  <si>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</si>
  <si>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</si>
  <si>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</si>
  <si>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</si>
  <si>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</si>
  <si>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</si>
  <si>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</si>
  <si>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</si>
  <si>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</si>
  <si>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</si>
  <si>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</si>
  <si>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</si>
  <si>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</si>
  <si>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</si>
  <si>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</si>
  <si>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</si>
  <si>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</si>
  <si>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</si>
  <si>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</si>
  <si>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</si>
  <si>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</si>
  <si>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</si>
  <si>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</si>
  <si>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</si>
  <si>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</si>
  <si>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</si>
  <si>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</si>
  <si>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</si>
  <si>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</si>
  <si>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</si>
  <si>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</si>
  <si>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</si>
  <si>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</si>
  <si>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</si>
  <si>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</si>
  <si>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</si>
  <si>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</si>
  <si>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</si>
  <si>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</si>
  <si>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</si>
  <si>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</si>
  <si>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</si>
  <si>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</si>
  <si>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</si>
  <si>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</si>
  <si>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</si>
  <si>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</si>
  <si>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</si>
  <si>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</si>
  <si>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</si>
  <si>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</si>
  <si>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</si>
  <si>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</si>
  <si>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</si>
  <si>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</si>
  <si>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</si>
  <si>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</si>
  <si>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</si>
  <si>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</si>
  <si>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</si>
  <si>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</si>
  <si>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</si>
  <si>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</si>
  <si>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</si>
  <si>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</si>
  <si>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</si>
  <si>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</si>
  <si>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</si>
  <si>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</si>
  <si>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</si>
  <si>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</si>
  <si>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</si>
  <si>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</si>
  <si>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</si>
  <si>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</si>
  <si>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</si>
  <si>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</si>
  <si>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</si>
  <si>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</si>
  <si>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</si>
  <si>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</si>
  <si>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</si>
  <si>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</si>
  <si>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</si>
  <si>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</si>
  <si>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</si>
  <si>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</si>
  <si>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</si>
  <si>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</si>
  <si>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</si>
  <si>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</si>
  <si>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</si>
  <si>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</si>
  <si>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</si>
  <si>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</si>
  <si>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</si>
  <si>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</si>
  <si>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</si>
  <si>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</si>
  <si>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</si>
  <si>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</si>
  <si>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</si>
  <si>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</si>
  <si>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</si>
  <si>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</si>
  <si>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</si>
  <si>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</si>
  <si>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</si>
  <si>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</si>
  <si>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</si>
  <si>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</si>
  <si>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</si>
  <si>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</si>
  <si>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</si>
  <si>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</si>
  <si>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</si>
  <si>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</si>
  <si>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</si>
  <si>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</si>
  <si>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</si>
  <si>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</si>
  <si>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</si>
  <si>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</si>
  <si>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</si>
  <si>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</si>
  <si>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</si>
  <si>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</si>
  <si>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</si>
  <si>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</si>
  <si>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</si>
  <si>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</si>
  <si>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</si>
  <si>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</si>
  <si>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</si>
  <si>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</si>
  <si>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</si>
  <si>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</si>
  <si>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</si>
  <si>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</si>
  <si>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</si>
  <si>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</si>
  <si>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</si>
  <si>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</si>
  <si>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</si>
  <si>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</si>
  <si>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</si>
  <si>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</si>
  <si>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</si>
  <si>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</si>
  <si>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</si>
  <si>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</si>
  <si>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</si>
  <si>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</si>
  <si>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</si>
  <si>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</si>
  <si>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</si>
  <si>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</si>
  <si>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</si>
  <si>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</si>
  <si>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</si>
  <si>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</si>
  <si>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</si>
  <si>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</si>
  <si>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</si>
  <si>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</si>
  <si>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</si>
  <si>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</si>
  <si>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</si>
  <si>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</si>
  <si>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</si>
  <si>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</si>
  <si>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</si>
  <si>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</si>
  <si>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</si>
  <si>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</si>
  <si>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</si>
  <si>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</si>
  <si>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</si>
  <si>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</si>
  <si>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</si>
  <si>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</si>
  <si>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</si>
  <si>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</si>
  <si>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</si>
  <si>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</si>
  <si>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</si>
  <si>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</si>
  <si>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</si>
  <si>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</si>
  <si>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</si>
  <si>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</si>
  <si>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</si>
  <si>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</si>
  <si>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</si>
  <si>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</si>
  <si>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</si>
  <si>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</si>
  <si>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</si>
  <si>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</si>
  <si>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</si>
  <si>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</si>
  <si>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</si>
  <si>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</si>
  <si>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</si>
  <si>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</si>
  <si>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</si>
  <si>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</si>
  <si>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</si>
  <si>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</si>
  <si>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</si>
  <si>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</si>
  <si>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</si>
  <si>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</si>
  <si>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</si>
  <si>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</si>
  <si>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</si>
  <si>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</si>
  <si>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</si>
  <si>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</si>
  <si>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</si>
  <si>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</si>
  <si>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</si>
  <si>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</si>
  <si>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</si>
  <si>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</si>
  <si>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</si>
  <si>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</si>
  <si>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</si>
  <si>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</si>
  <si>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</si>
  <si>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</si>
  <si>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</si>
  <si>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</si>
  <si>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</si>
  <si>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</si>
  <si>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</si>
  <si>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</si>
  <si>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</si>
  <si>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</si>
  <si>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</si>
  <si>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</si>
  <si>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</si>
  <si>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</si>
  <si>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</si>
  <si>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</si>
  <si>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</si>
  <si>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</si>
  <si>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</si>
  <si>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</si>
  <si>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</si>
  <si>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</si>
  <si>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</si>
  <si>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</si>
  <si>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</si>
  <si>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</si>
  <si>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</si>
  <si>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</si>
  <si>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</si>
  <si>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</si>
  <si>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</si>
  <si>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</si>
  <si>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</si>
  <si>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</si>
  <si>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</si>
  <si>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</si>
  <si>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</si>
  <si>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</si>
  <si>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</si>
  <si>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</si>
  <si>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</si>
  <si>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</si>
  <si>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</si>
  <si>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</si>
  <si>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</si>
  <si>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</si>
  <si>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</si>
  <si>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</si>
  <si>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</si>
  <si>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</si>
  <si>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</si>
  <si>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</si>
  <si>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</si>
  <si>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</si>
  <si>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</si>
  <si>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</si>
  <si>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</si>
  <si>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</si>
  <si>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</si>
  <si>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</si>
  <si>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</si>
  <si>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</si>
  <si>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</si>
  <si>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</si>
  <si>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</si>
  <si>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</si>
  <si>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</si>
  <si>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</si>
  <si>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</si>
  <si>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</si>
  <si>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</si>
  <si>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</si>
  <si>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</si>
  <si>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</si>
  <si>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</si>
  <si>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</si>
  <si>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</si>
  <si>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</si>
  <si>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</si>
  <si>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</si>
  <si>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</si>
  <si>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</si>
  <si>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</si>
  <si>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</si>
  <si>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</si>
  <si>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</si>
  <si>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</si>
  <si>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</si>
  <si>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</si>
  <si>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</si>
  <si>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</si>
  <si>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</si>
  <si>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</si>
  <si>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</si>
  <si>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</si>
  <si>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</si>
  <si>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</si>
  <si>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</si>
  <si>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</si>
  <si>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</si>
  <si>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</si>
  <si>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</si>
  <si>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</si>
  <si>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</si>
  <si>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</si>
  <si>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</si>
  <si>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</si>
  <si>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</si>
  <si>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</si>
  <si>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</si>
  <si>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</si>
  <si>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</si>
  <si>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</si>
  <si>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</si>
  <si>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</si>
  <si>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</si>
  <si>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</si>
  <si>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</si>
  <si>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</si>
  <si>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</si>
  <si>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</si>
  <si>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</si>
  <si>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</si>
  <si>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</si>
  <si>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</si>
  <si>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</si>
  <si>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</si>
  <si>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</si>
  <si>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</si>
  <si>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</si>
  <si>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</si>
  <si>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</si>
  <si>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</si>
  <si>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</si>
  <si>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</si>
  <si>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</si>
  <si>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</si>
  <si>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</si>
  <si>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</si>
  <si>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</si>
  <si>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</si>
  <si>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</si>
  <si>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</si>
  <si>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</si>
  <si>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</si>
  <si>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</si>
  <si>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</si>
  <si>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</si>
  <si>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</si>
  <si>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</si>
  <si>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</si>
  <si>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</si>
  <si>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</si>
  <si>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</si>
  <si>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</si>
  <si>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</si>
  <si>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</si>
  <si>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</si>
  <si>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</si>
  <si>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</si>
  <si>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</si>
  <si>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</si>
  <si>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</si>
  <si>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</si>
  <si>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</si>
  <si>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</si>
  <si>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</si>
  <si>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</si>
  <si>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</si>
  <si>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</si>
  <si>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</si>
  <si>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</si>
  <si>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</si>
  <si>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</si>
  <si>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</si>
  <si>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</si>
  <si>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</si>
  <si>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</si>
  <si>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</si>
  <si>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</si>
  <si>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</si>
  <si>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</si>
  <si>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</si>
  <si>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</si>
  <si>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</si>
  <si>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</si>
  <si>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</si>
  <si>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</si>
  <si>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</si>
  <si>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</si>
  <si>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</si>
  <si>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</si>
  <si>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</si>
  <si>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</si>
  <si>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</si>
  <si>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</si>
  <si>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</si>
  <si>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</si>
  <si>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</si>
  <si>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</si>
  <si>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</si>
  <si>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</si>
  <si>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</si>
  <si>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</si>
  <si>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</si>
  <si>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</si>
  <si>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</si>
  <si>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</si>
  <si>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</si>
  <si>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</si>
  <si>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</si>
  <si>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</si>
  <si>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</si>
  <si>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</si>
  <si>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</si>
  <si>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</si>
  <si>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</si>
  <si>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</si>
  <si>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</si>
  <si>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</si>
  <si>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</si>
  <si>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</si>
  <si>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</si>
  <si>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</si>
  <si>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</si>
  <si>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</si>
  <si>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</si>
  <si>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</si>
  <si>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</si>
  <si>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</si>
  <si>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</si>
  <si>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</si>
  <si>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</si>
  <si>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</si>
  <si>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</si>
  <si>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</si>
  <si>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</si>
  <si>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</si>
  <si>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</si>
  <si>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</si>
  <si>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</si>
  <si>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</si>
  <si>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</si>
  <si>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</si>
  <si>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</si>
  <si>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</si>
  <si>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</si>
  <si>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</si>
  <si>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</si>
  <si>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</si>
  <si>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</si>
  <si>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</si>
  <si>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</si>
  <si>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</si>
  <si>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</si>
  <si>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</si>
  <si>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</si>
  <si>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</si>
  <si>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</si>
  <si>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</si>
  <si>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</si>
  <si>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</si>
  <si>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</si>
  <si>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</si>
  <si>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</si>
  <si>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</si>
  <si>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</si>
  <si>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</si>
  <si>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</si>
  <si>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</si>
  <si>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</si>
  <si>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</si>
  <si>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</si>
  <si>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</si>
  <si>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</si>
  <si>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</si>
  <si>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</si>
  <si>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</si>
  <si>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</si>
  <si>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</si>
  <si>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</si>
  <si>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</si>
  <si>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</si>
  <si>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</si>
  <si>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</si>
  <si>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</si>
  <si>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</si>
  <si>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</si>
  <si>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</si>
  <si>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</si>
  <si>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</si>
  <si>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</si>
  <si>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</si>
  <si>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</si>
  <si>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</si>
  <si>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</si>
  <si>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</si>
  <si>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</si>
  <si>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</si>
  <si>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</si>
  <si>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</si>
  <si>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</si>
  <si>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</si>
  <si>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</si>
  <si>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</si>
  <si>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</si>
  <si>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</si>
  <si>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</si>
  <si>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</si>
  <si>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</si>
  <si>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</si>
  <si>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</si>
  <si>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</si>
  <si>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</si>
  <si>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</si>
  <si>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</si>
  <si>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</si>
  <si>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</si>
  <si>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</si>
  <si>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</si>
  <si>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</si>
  <si>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</si>
  <si>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</si>
  <si>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</si>
  <si>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</si>
  <si>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</si>
  <si>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</si>
  <si>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</si>
  <si>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</si>
  <si>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</si>
  <si>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</si>
  <si>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</si>
  <si>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</si>
  <si>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</si>
  <si>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</si>
  <si>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</si>
  <si>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</si>
  <si>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</si>
  <si>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</si>
  <si>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</si>
  <si>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</si>
  <si>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</si>
  <si>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</si>
  <si>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</si>
  <si>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</si>
  <si>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</si>
  <si>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</si>
  <si>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</si>
  <si>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</si>
  <si>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</si>
  <si>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</si>
  <si>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</si>
  <si>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</si>
  <si>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</si>
  <si>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</si>
  <si>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</si>
  <si>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</si>
  <si>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</si>
  <si>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</si>
  <si>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</si>
  <si>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</si>
  <si>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</si>
  <si>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</si>
  <si>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</si>
  <si>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</si>
  <si>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</si>
  <si>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</si>
  <si>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</si>
  <si>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</si>
  <si>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</si>
  <si>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</si>
  <si>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</si>
  <si>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</si>
  <si>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</si>
  <si>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</si>
  <si>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</si>
  <si>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</si>
  <si>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</si>
  <si>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</si>
  <si>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</si>
  <si>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</si>
  <si>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</si>
  <si>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</si>
  <si>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</si>
  <si>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</si>
  <si>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</si>
  <si>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</si>
  <si>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</si>
  <si>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</si>
  <si>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</si>
  <si>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</si>
  <si>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</si>
  <si>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</si>
  <si>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</si>
  <si>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</si>
  <si>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</si>
  <si>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</si>
  <si>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</si>
  <si>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</si>
  <si>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</si>
  <si>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</si>
  <si>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</si>
  <si>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</si>
  <si>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</si>
  <si>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</si>
  <si>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</si>
  <si>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</si>
  <si>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</si>
  <si>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</si>
  <si>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</si>
  <si>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</si>
  <si>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</si>
  <si>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</si>
  <si>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</si>
  <si>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</si>
  <si>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</si>
  <si>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</si>
  <si>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</si>
  <si>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</si>
  <si>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</si>
  <si>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</si>
  <si>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</si>
  <si>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</si>
  <si>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</si>
  <si>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</si>
  <si>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</si>
  <si>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</si>
  <si>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</si>
  <si>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</si>
  <si>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</si>
  <si>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</si>
  <si>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</si>
  <si>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</si>
  <si>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</si>
  <si>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</si>
  <si>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</si>
  <si>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</si>
  <si>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</si>
  <si>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</si>
  <si>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</si>
  <si>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</si>
  <si>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</si>
  <si>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</si>
  <si>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</si>
  <si>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</si>
  <si>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</si>
  <si>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</si>
  <si>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</si>
  <si>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</si>
  <si>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</si>
  <si>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</si>
  <si>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</si>
  <si>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</si>
  <si>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</si>
  <si>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</si>
  <si>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</si>
  <si>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</si>
  <si>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</si>
  <si>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</si>
  <si>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</si>
  <si>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</si>
  <si>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</si>
  <si>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</si>
  <si>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</si>
  <si>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</si>
  <si>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</si>
  <si>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</si>
  <si>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</si>
  <si>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</si>
  <si>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</si>
  <si>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</si>
  <si>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</si>
  <si>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</si>
  <si>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</si>
  <si>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</si>
  <si>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</si>
  <si>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</si>
  <si>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</si>
  <si>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</si>
  <si>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</si>
  <si>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</si>
  <si>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</si>
  <si>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</si>
  <si>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</si>
  <si>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</si>
  <si>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</si>
  <si>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</si>
  <si>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</si>
  <si>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</si>
  <si>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</si>
  <si>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</si>
  <si>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</si>
  <si>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</si>
  <si>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</si>
  <si>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</si>
  <si>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</si>
  <si>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</si>
  <si>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</si>
  <si>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</si>
  <si>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</si>
  <si>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</si>
  <si>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</si>
  <si>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</si>
  <si>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</si>
  <si>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</si>
  <si>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</si>
  <si>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</si>
  <si>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</si>
  <si>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</si>
  <si>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</si>
  <si>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</si>
  <si>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</si>
  <si>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</si>
  <si>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</si>
  <si>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</si>
  <si>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</si>
  <si>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</si>
  <si>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</si>
  <si>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</si>
  <si>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</si>
  <si>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</si>
  <si>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</si>
  <si>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</si>
  <si>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</si>
  <si>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</si>
  <si>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</si>
  <si>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</si>
  <si>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</si>
  <si>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</si>
  <si>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</si>
  <si>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</si>
  <si>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</si>
  <si>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</si>
  <si>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</si>
  <si>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</si>
  <si>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</si>
  <si>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</si>
  <si>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</si>
  <si>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</si>
  <si>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</si>
  <si>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</si>
  <si>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</si>
  <si>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</si>
  <si>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</si>
  <si>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</si>
  <si>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</si>
  <si>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</si>
  <si>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</si>
  <si>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</si>
  <si>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</si>
  <si>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</si>
  <si>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</si>
  <si>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</si>
  <si>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</si>
  <si>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</si>
  <si>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</si>
  <si>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</si>
  <si>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</si>
  <si>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</si>
  <si>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</si>
  <si>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</si>
  <si>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</si>
  <si>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</si>
  <si>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</si>
  <si>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</si>
  <si>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</si>
  <si>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</si>
  <si>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</si>
  <si>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</si>
  <si>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</si>
  <si>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</si>
  <si>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</si>
  <si>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</si>
  <si>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</si>
  <si>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</si>
  <si>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</si>
  <si>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</si>
  <si>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</si>
  <si>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</si>
  <si>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</si>
  <si>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</si>
  <si>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</si>
  <si>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</si>
  <si>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</si>
  <si>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</si>
  <si>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</si>
  <si>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</si>
  <si>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</si>
  <si>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</si>
  <si>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</si>
  <si>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</si>
  <si>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</si>
  <si>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</si>
  <si>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</si>
  <si>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</si>
  <si>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</si>
  <si>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</si>
  <si>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</si>
  <si>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</si>
  <si>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</si>
  <si>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</si>
  <si>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</si>
  <si>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</si>
  <si>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</si>
  <si>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</si>
  <si>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</si>
  <si>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</si>
  <si>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</si>
  <si>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</si>
  <si>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</si>
  <si>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</si>
  <si>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</si>
  <si>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</si>
  <si>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</si>
  <si>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</si>
  <si>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</si>
  <si>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</si>
  <si>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</si>
  <si>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</si>
  <si>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</si>
  <si>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</si>
  <si>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</si>
  <si>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</si>
  <si>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</si>
  <si>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</si>
  <si>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</si>
  <si>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</si>
  <si>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</si>
  <si>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</si>
  <si>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</si>
  <si>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</si>
  <si>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</si>
  <si>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</si>
  <si>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</si>
  <si>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</si>
  <si>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</si>
  <si>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</si>
  <si>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</si>
  <si>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</si>
  <si>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</si>
  <si>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</si>
  <si>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</si>
  <si>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</si>
  <si>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</si>
  <si>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</si>
  <si>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</si>
  <si>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</si>
  <si>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</si>
  <si>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</si>
  <si>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</si>
  <si>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</si>
  <si>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</si>
  <si>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</si>
  <si>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</si>
  <si>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</si>
  <si>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</si>
  <si>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</si>
  <si>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</si>
  <si>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</si>
  <si>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</si>
  <si>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</si>
  <si>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</si>
  <si>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</si>
  <si>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</si>
  <si>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</si>
  <si>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</si>
  <si>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</si>
  <si>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</si>
  <si>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</si>
  <si>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</si>
  <si>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</si>
  <si>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</si>
  <si>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</si>
  <si>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</si>
  <si>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</si>
  <si>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</si>
  <si>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</si>
  <si>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</si>
  <si>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</si>
  <si>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</si>
  <si>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</si>
  <si>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</si>
  <si>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</si>
  <si>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</si>
  <si>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</si>
  <si>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</si>
  <si>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</si>
  <si>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</si>
  <si>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</si>
  <si>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</si>
  <si>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</si>
  <si>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</si>
  <si>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</si>
  <si>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</si>
  <si>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</si>
  <si>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</si>
  <si>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</si>
  <si>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</si>
  <si>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</si>
  <si>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</si>
  <si>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</si>
  <si>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</si>
  <si>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</si>
  <si>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</si>
  <si>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</si>
  <si>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</si>
  <si>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</si>
  <si>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</si>
  <si>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</si>
  <si>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</si>
  <si>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</si>
  <si>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</si>
  <si>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</si>
  <si>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</si>
  <si>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</si>
  <si>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</si>
  <si>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</si>
  <si>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</si>
  <si>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</si>
  <si>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</si>
  <si>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</si>
  <si>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</si>
  <si>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</si>
  <si>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</si>
  <si>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</si>
  <si>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</si>
  <si>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</si>
  <si>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</si>
  <si>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</si>
  <si>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</si>
  <si>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</si>
  <si>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</si>
  <si>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</si>
  <si>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</si>
  <si>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</si>
  <si>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</si>
  <si>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</si>
  <si>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</si>
  <si>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</si>
  <si>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</si>
  <si>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</si>
  <si>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</si>
  <si>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</si>
  <si>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</si>
  <si>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</si>
  <si>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</si>
  <si>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</si>
  <si>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</si>
  <si>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</si>
  <si>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</si>
  <si>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</si>
  <si>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</si>
  <si>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</si>
  <si>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</si>
  <si>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</si>
  <si>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</si>
  <si>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</si>
  <si>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</si>
  <si>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</si>
  <si>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</si>
  <si>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</si>
  <si>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</si>
  <si>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</si>
  <si>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</si>
  <si>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</si>
  <si>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</si>
  <si>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</si>
  <si>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</si>
  <si>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</si>
  <si>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</si>
  <si>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</si>
  <si>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</si>
  <si>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</si>
  <si>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</si>
  <si>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</si>
  <si>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</si>
  <si>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</si>
  <si>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</si>
  <si>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</si>
  <si>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</si>
  <si>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</si>
  <si>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</si>
  <si>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</si>
  <si>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</si>
  <si>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</si>
  <si>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</si>
  <si>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</si>
  <si>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</si>
  <si>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</si>
  <si>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</si>
  <si>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</si>
  <si>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</si>
  <si>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</si>
  <si>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</si>
  <si>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</si>
  <si>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</si>
  <si>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</si>
  <si>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</si>
  <si>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</si>
  <si>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</si>
  <si>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</si>
  <si>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</si>
  <si>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</si>
  <si>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</si>
  <si>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</si>
  <si>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</si>
  <si>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</si>
  <si>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</si>
  <si>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</si>
  <si>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</si>
  <si>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</si>
  <si>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</si>
  <si>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</si>
  <si>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</si>
  <si>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</si>
  <si>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</si>
  <si>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</si>
  <si>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</si>
  <si>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</si>
  <si>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</si>
  <si>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</si>
  <si>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</si>
  <si>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</si>
  <si>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</si>
  <si>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</si>
  <si>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</si>
  <si>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</si>
  <si>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</si>
  <si>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</si>
  <si>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</si>
  <si>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</si>
  <si>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</si>
  <si>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</si>
  <si>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</si>
  <si>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</si>
  <si>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</si>
  <si>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</si>
  <si>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</si>
  <si>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</si>
  <si>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</si>
  <si>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</si>
  <si>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</si>
  <si>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</si>
  <si>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</si>
  <si>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</si>
  <si>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</si>
  <si>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</si>
  <si>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</si>
  <si>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</si>
  <si>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</si>
  <si>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</si>
  <si>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</si>
  <si>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</si>
  <si>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</si>
  <si>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</si>
  <si>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</si>
  <si>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</si>
  <si>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</si>
  <si>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</si>
  <si>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</si>
  <si>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</si>
  <si>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</si>
  <si>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</si>
  <si>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</si>
  <si>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</si>
  <si>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</si>
  <si>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</si>
  <si>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</si>
  <si>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</si>
  <si>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</si>
  <si>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</si>
  <si>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</si>
  <si>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</si>
  <si>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</si>
  <si>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</si>
  <si>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</si>
  <si>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</si>
  <si>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</si>
  <si>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</si>
  <si>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</si>
  <si>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</si>
  <si>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</si>
  <si>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</si>
  <si>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</si>
  <si>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</si>
  <si>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</si>
  <si>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</si>
  <si>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</si>
  <si>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</si>
  <si>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</si>
  <si>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</si>
  <si>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</si>
  <si>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</si>
  <si>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</si>
  <si>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</si>
  <si>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</si>
  <si>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</si>
  <si>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</si>
  <si>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</si>
  <si>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</si>
  <si>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</si>
  <si>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</si>
  <si>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</si>
  <si>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</si>
  <si>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</si>
  <si>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</si>
  <si>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</si>
  <si>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</si>
  <si>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</si>
  <si>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</si>
  <si>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</si>
  <si>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</si>
  <si>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</si>
  <si>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</si>
  <si>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</si>
  <si>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</si>
  <si>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</si>
  <si>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</si>
  <si>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</si>
  <si>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</si>
  <si>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</si>
  <si>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</si>
  <si>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</si>
  <si>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</si>
  <si>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</si>
  <si>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</si>
  <si>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</si>
  <si>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</si>
  <si>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</si>
  <si>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</si>
  <si>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</si>
  <si>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</si>
  <si>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</si>
  <si>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</si>
  <si>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</si>
  <si>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</si>
  <si>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</si>
  <si>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</si>
  <si>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</si>
  <si>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</si>
  <si>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</si>
  <si>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</si>
  <si>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</si>
  <si>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</si>
  <si>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</si>
  <si>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</si>
  <si>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</si>
  <si>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</si>
  <si>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</si>
  <si>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</si>
  <si>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</si>
  <si>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</si>
  <si>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</si>
  <si>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</si>
  <si>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</si>
  <si>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</si>
  <si>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</si>
  <si>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</si>
  <si>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</si>
  <si>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</si>
  <si>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</si>
  <si>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</si>
  <si>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</si>
  <si>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</si>
  <si>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</si>
  <si>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</si>
  <si>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</si>
  <si>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</si>
  <si>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</si>
  <si>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</si>
  <si>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</si>
  <si>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</si>
  <si>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</si>
  <si>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</si>
  <si>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</si>
  <si>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</si>
  <si>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</si>
  <si>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</si>
  <si>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</si>
  <si>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</si>
  <si>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</si>
  <si>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</si>
  <si>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</si>
  <si>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</si>
  <si>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</si>
  <si>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</si>
  <si>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</si>
  <si>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</si>
  <si>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</si>
  <si>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</si>
  <si>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</si>
  <si>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</si>
  <si>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</si>
  <si>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</si>
  <si>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</si>
  <si>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</si>
  <si>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</si>
  <si>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</si>
  <si>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</si>
  <si>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</si>
  <si>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</si>
  <si>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</si>
  <si>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</si>
  <si>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</si>
  <si>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</si>
  <si>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</si>
  <si>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</si>
  <si>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</si>
  <si>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</si>
  <si>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</si>
  <si>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</si>
  <si>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</si>
  <si>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</si>
  <si>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</si>
  <si>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</si>
  <si>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</si>
  <si>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</si>
  <si>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</si>
  <si>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</si>
  <si>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</si>
  <si>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</si>
  <si>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</si>
  <si>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</si>
  <si>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</si>
  <si>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</si>
  <si>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</si>
  <si>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</si>
  <si>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</si>
  <si>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</si>
  <si>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</si>
  <si>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</si>
  <si>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</si>
  <si>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</si>
  <si>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</si>
  <si>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</si>
  <si>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</si>
  <si>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</si>
  <si>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</si>
  <si>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</si>
  <si>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</si>
  <si>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</si>
  <si>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</si>
  <si>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</si>
  <si>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</si>
  <si>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</si>
  <si>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</si>
  <si>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</si>
  <si>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</si>
  <si>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</si>
  <si>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</si>
  <si>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</si>
  <si>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</si>
  <si>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</si>
  <si>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</si>
  <si>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</si>
  <si>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</si>
  <si>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</si>
  <si>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</si>
  <si>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</si>
  <si>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</si>
  <si>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</si>
  <si>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</si>
  <si>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</si>
  <si>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</si>
  <si>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</si>
  <si>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</si>
  <si>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</si>
  <si>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</si>
  <si>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</si>
  <si>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</si>
  <si>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</si>
  <si>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</si>
  <si>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</si>
  <si>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</si>
  <si>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</si>
  <si>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</si>
  <si>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</si>
  <si>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</si>
  <si>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</si>
  <si>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</si>
  <si>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</si>
  <si>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</si>
  <si>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</si>
  <si>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</si>
  <si>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</si>
  <si>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</si>
  <si>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</si>
  <si>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</si>
  <si>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</si>
  <si>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</si>
  <si>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</si>
  <si>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</si>
  <si>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</si>
  <si>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</si>
  <si>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</si>
  <si>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</si>
  <si>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</si>
  <si>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</si>
  <si>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</si>
  <si>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</si>
  <si>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</si>
  <si>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</si>
  <si>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</si>
  <si>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</si>
  <si>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</si>
  <si>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</si>
  <si>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</si>
  <si>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</si>
  <si>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</si>
  <si>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</si>
  <si>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</si>
  <si>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</si>
  <si>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</si>
  <si>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</si>
  <si>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</si>
  <si>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</si>
  <si>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</si>
  <si>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</si>
  <si>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</si>
  <si>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</si>
  <si>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</si>
  <si>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</si>
  <si>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</si>
  <si>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</si>
  <si>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</si>
  <si>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</si>
  <si>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</si>
  <si>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</si>
  <si>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</si>
  <si>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</si>
  <si>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</si>
  <si>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</si>
  <si>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</si>
  <si>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</si>
  <si>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</si>
  <si>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</si>
  <si>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</si>
  <si>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</si>
  <si>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</si>
  <si>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</si>
  <si>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</si>
  <si>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</si>
  <si>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</si>
  <si>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</si>
  <si>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</si>
  <si>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</si>
  <si>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</si>
  <si>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</si>
  <si>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</si>
  <si>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</si>
  <si>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</si>
  <si>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</si>
  <si>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</si>
  <si>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</si>
  <si>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</si>
  <si>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</si>
  <si>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</si>
  <si>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</si>
  <si>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</si>
  <si>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</si>
  <si>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</si>
  <si>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</si>
  <si>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</si>
  <si>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</si>
  <si>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</si>
  <si>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</si>
  <si>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</si>
  <si>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</si>
  <si>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</si>
  <si>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</si>
  <si>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</si>
  <si>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</si>
  <si>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</si>
  <si>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</si>
  <si>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</si>
  <si>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</si>
  <si>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</si>
  <si>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</si>
  <si>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</si>
  <si>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</si>
  <si>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</si>
  <si>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</si>
  <si>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</si>
  <si>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</si>
  <si>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</si>
  <si>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</si>
  <si>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</si>
  <si>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</si>
  <si>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</si>
  <si>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</si>
  <si>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</si>
  <si>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</si>
  <si>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</si>
  <si>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</si>
  <si>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</si>
  <si>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</si>
  <si>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</si>
  <si>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</si>
  <si>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</si>
  <si>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</si>
  <si>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</si>
  <si>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</si>
  <si>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</si>
  <si>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</si>
  <si>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</si>
  <si>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</si>
  <si>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</si>
  <si>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</si>
  <si>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</si>
  <si>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</si>
  <si>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</si>
  <si>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</si>
  <si>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</si>
  <si>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</si>
  <si>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</si>
  <si>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</si>
  <si>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</si>
  <si>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</si>
  <si>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</si>
  <si>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</si>
  <si>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</si>
  <si>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</si>
  <si>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</si>
  <si>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</si>
  <si>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</si>
  <si>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</si>
  <si>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</si>
  <si>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</si>
  <si>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</si>
  <si>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</si>
  <si>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</si>
  <si>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</si>
  <si>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</si>
  <si>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</si>
  <si>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</si>
  <si>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</si>
  <si>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</si>
  <si>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</si>
  <si>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</si>
  <si>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</si>
  <si>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</si>
  <si>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</si>
  <si>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</si>
  <si>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</si>
  <si>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</si>
  <si>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</si>
  <si>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</si>
  <si>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</si>
  <si>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</si>
  <si>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</si>
  <si>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</si>
  <si>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</si>
  <si>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</si>
  <si>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</si>
  <si>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</si>
  <si>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</si>
  <si>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</si>
  <si>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</si>
  <si>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</si>
  <si>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</si>
  <si>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</si>
  <si>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</si>
  <si>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</si>
  <si>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</si>
  <si>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</si>
  <si>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</si>
  <si>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</si>
  <si>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</si>
  <si>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</si>
  <si>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</si>
  <si>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</si>
  <si>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</si>
  <si>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</si>
  <si>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</si>
  <si>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</si>
  <si>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</si>
  <si>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</si>
  <si>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</si>
  <si>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</si>
  <si>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</si>
  <si>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</si>
  <si>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</si>
  <si>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</si>
  <si>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</si>
  <si>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</si>
  <si>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</si>
  <si>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</si>
  <si>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</si>
  <si>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</si>
  <si>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</si>
  <si>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</si>
  <si>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</si>
  <si>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</si>
  <si>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</si>
  <si>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</si>
  <si>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</si>
  <si>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</si>
  <si>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</si>
  <si>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</si>
  <si>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</si>
  <si>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</si>
  <si>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</si>
  <si>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</si>
  <si>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</si>
  <si>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</si>
  <si>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</si>
  <si>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</si>
  <si>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</si>
  <si>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</si>
  <si>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</si>
  <si>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</si>
  <si>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</si>
  <si>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</si>
  <si>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</si>
  <si>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</si>
  <si>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</si>
  <si>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</si>
  <si>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</si>
  <si>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</si>
  <si>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</si>
  <si>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</si>
  <si>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</si>
  <si>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</si>
  <si>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</si>
  <si>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</si>
  <si>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</si>
  <si>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</si>
  <si>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</si>
  <si>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</si>
  <si>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</si>
  <si>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</si>
  <si>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</si>
  <si>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</si>
  <si>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</si>
  <si>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</si>
  <si>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</si>
  <si>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</si>
  <si>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</si>
  <si>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</si>
  <si>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</si>
  <si>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</si>
  <si>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</si>
  <si>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</si>
  <si>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</si>
  <si>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</si>
  <si>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</si>
  <si>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</si>
  <si>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</si>
  <si>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</si>
  <si>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</si>
  <si>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</si>
  <si>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</si>
  <si>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</si>
  <si>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</si>
  <si>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</si>
  <si>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</si>
  <si>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</si>
  <si>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</si>
  <si>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</si>
  <si>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</si>
  <si>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</si>
  <si>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</si>
  <si>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</si>
  <si>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</si>
  <si>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</si>
  <si>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</si>
  <si>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</si>
  <si>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</si>
  <si>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</si>
  <si>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</si>
  <si>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</si>
  <si>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</si>
  <si>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</si>
  <si>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</si>
  <si>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</si>
  <si>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</si>
  <si>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</si>
  <si>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</si>
  <si>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</si>
  <si>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</si>
  <si>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</si>
  <si>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</si>
  <si>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</si>
  <si>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</si>
  <si>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</si>
  <si>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</si>
  <si>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</si>
  <si>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</si>
  <si>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</si>
  <si>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</si>
  <si>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</si>
  <si>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</si>
  <si>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</si>
  <si>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</si>
  <si>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</si>
  <si>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</si>
  <si>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</si>
  <si>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</si>
  <si>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</si>
  <si>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</si>
  <si>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</si>
  <si>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</si>
  <si>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</si>
  <si>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</si>
  <si>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</si>
  <si>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</si>
  <si>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</si>
  <si>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</si>
  <si>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</si>
  <si>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</si>
  <si>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</si>
  <si>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</si>
  <si>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</si>
  <si>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</si>
  <si>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</si>
  <si>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</si>
  <si>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</si>
  <si>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</si>
  <si>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</si>
  <si>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</si>
  <si>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</si>
  <si>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</si>
  <si>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</si>
  <si>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</si>
  <si>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</si>
  <si>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</si>
  <si>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</si>
  <si>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</si>
  <si>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</si>
  <si>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</si>
  <si>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</si>
  <si>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</si>
  <si>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</si>
  <si>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</si>
  <si>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</si>
  <si>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</si>
  <si>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</si>
  <si>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</si>
  <si>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</si>
  <si>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</si>
  <si>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</si>
  <si>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</si>
  <si>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</si>
  <si>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</si>
  <si>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</si>
  <si>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</si>
  <si>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</si>
  <si>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</si>
  <si>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</si>
  <si>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</si>
  <si>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</si>
  <si>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</si>
  <si>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</si>
  <si>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</si>
  <si>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</si>
  <si>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</si>
  <si>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</si>
  <si>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</si>
  <si>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</si>
  <si>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</si>
  <si>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</si>
  <si>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</si>
  <si>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</si>
  <si>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</si>
  <si>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</si>
  <si>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</si>
  <si>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</si>
  <si>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</si>
  <si>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</si>
  <si>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</si>
  <si>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</si>
  <si>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</si>
  <si>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</si>
  <si>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</si>
  <si>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</si>
  <si>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</si>
  <si>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</si>
  <si>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</si>
  <si>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</si>
  <si>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</si>
  <si>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</si>
  <si>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</si>
  <si>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</si>
  <si>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</si>
  <si>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</si>
  <si>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</si>
  <si>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</si>
  <si>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</si>
  <si>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</si>
  <si>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</si>
  <si>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</si>
  <si>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</si>
  <si>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</si>
  <si>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</si>
  <si>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</si>
  <si>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</si>
  <si>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</si>
  <si>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</si>
  <si>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</si>
  <si>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</si>
  <si>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</si>
  <si>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</si>
  <si>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</si>
  <si>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</si>
  <si>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</si>
  <si>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</si>
  <si>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</si>
  <si>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</si>
  <si>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</si>
  <si>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</si>
  <si>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</si>
  <si>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</si>
  <si>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</si>
  <si>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</si>
  <si>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</si>
  <si>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</si>
  <si>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</si>
  <si>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</si>
  <si>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</si>
  <si>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</si>
  <si>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</si>
  <si>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</si>
  <si>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</si>
  <si>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</si>
  <si>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</si>
  <si>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</si>
  <si>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</si>
  <si>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</si>
  <si>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</si>
  <si>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</si>
  <si>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</si>
  <si>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</si>
  <si>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</si>
  <si>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</si>
  <si>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</si>
  <si>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</si>
  <si>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</si>
  <si>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</si>
  <si>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</si>
  <si>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</si>
  <si>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</si>
  <si>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</si>
  <si>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</si>
  <si>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</si>
  <si>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</si>
  <si>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</si>
  <si>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</si>
  <si>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</si>
  <si>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</si>
  <si>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</si>
  <si>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</si>
  <si>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</si>
  <si>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</si>
  <si>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</si>
  <si>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</si>
  <si>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</si>
  <si>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</si>
  <si>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</si>
  <si>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</si>
  <si>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</si>
  <si>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</si>
  <si>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</si>
  <si>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</si>
  <si>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</si>
  <si>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</si>
  <si>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</si>
  <si>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</si>
  <si>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</si>
  <si>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</si>
  <si>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</si>
  <si>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</si>
  <si>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</si>
  <si>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</si>
  <si>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</si>
  <si>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</si>
  <si>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</si>
  <si>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</si>
  <si>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</si>
  <si>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</si>
  <si>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</si>
  <si>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</si>
  <si>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</si>
  <si>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</si>
  <si>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</si>
  <si>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</si>
  <si>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</si>
  <si>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</si>
  <si>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</si>
  <si>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</si>
  <si>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</si>
  <si>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</si>
  <si>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</si>
  <si>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</si>
  <si>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</si>
  <si>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</si>
  <si>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</si>
  <si>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</si>
  <si>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</si>
  <si>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</si>
  <si>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</si>
  <si>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</si>
  <si>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</si>
  <si>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</si>
  <si>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</si>
  <si>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</si>
  <si>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</si>
  <si>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</si>
  <si>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</si>
  <si>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</si>
  <si>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</si>
  <si>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</si>
  <si>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</si>
  <si>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</si>
  <si>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</si>
  <si>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</si>
  <si>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</si>
  <si>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</si>
  <si>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</si>
  <si>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</si>
  <si>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</si>
  <si>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</si>
  <si>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</si>
  <si>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</si>
  <si>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</si>
  <si>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</si>
  <si>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</si>
  <si>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</si>
  <si>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</si>
  <si>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</si>
  <si>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</si>
  <si>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</si>
  <si>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</si>
  <si>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</si>
  <si>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</si>
  <si>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</si>
  <si>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</si>
  <si>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</si>
  <si>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</si>
  <si>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</si>
  <si>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</si>
  <si>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</si>
  <si>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</si>
  <si>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</si>
  <si>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</si>
  <si>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</si>
  <si>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</si>
  <si>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</si>
  <si>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</si>
  <si>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</si>
  <si>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</si>
  <si>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</si>
  <si>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</si>
  <si>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</si>
  <si>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</si>
  <si>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</si>
  <si>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</si>
  <si>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</si>
  <si>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</si>
  <si>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</si>
  <si>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</si>
  <si>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</si>
  <si>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</si>
  <si>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</si>
  <si>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</si>
  <si>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</si>
  <si>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</si>
  <si>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</si>
  <si>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</si>
  <si>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</si>
  <si>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</si>
  <si>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</si>
  <si>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</si>
  <si>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</si>
  <si>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</si>
  <si>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</si>
  <si>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</si>
  <si>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</si>
  <si>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</si>
  <si>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</si>
  <si>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</si>
  <si>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</si>
  <si>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</si>
  <si>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</si>
  <si>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</si>
  <si>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</si>
  <si>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</si>
  <si>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</si>
  <si>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</si>
  <si>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</si>
  <si>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</si>
  <si>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</si>
  <si>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</si>
  <si>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</si>
  <si>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</si>
  <si>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</si>
  <si>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</si>
  <si>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</si>
  <si>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</si>
  <si>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</si>
  <si>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</si>
  <si>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</si>
  <si>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</si>
  <si>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</si>
  <si>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</si>
  <si>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</si>
  <si>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</si>
  <si>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</si>
  <si>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</si>
  <si>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</si>
  <si>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</si>
  <si>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</si>
  <si>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</si>
  <si>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</si>
  <si>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</si>
  <si>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</si>
  <si>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</si>
  <si>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</si>
  <si>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</si>
  <si>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</si>
  <si>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</si>
  <si>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</si>
  <si>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</si>
  <si>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</si>
  <si>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</si>
  <si>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</si>
  <si>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</si>
  <si>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</si>
  <si>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</si>
  <si>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</si>
  <si>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</si>
  <si>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</si>
  <si>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</si>
  <si>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</si>
  <si>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</si>
  <si>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</si>
  <si>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</si>
  <si>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</si>
  <si>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</si>
  <si>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</si>
  <si>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</si>
  <si>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</si>
  <si>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</si>
  <si>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</si>
  <si>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</si>
  <si>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</si>
  <si>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</si>
  <si>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</si>
  <si>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</si>
  <si>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</si>
  <si>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</si>
  <si>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</si>
  <si>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</si>
  <si>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</si>
  <si>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</si>
  <si>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</si>
  <si>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</si>
  <si>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</si>
  <si>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</si>
  <si>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</si>
  <si>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</si>
  <si>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</si>
  <si>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</si>
  <si>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</si>
  <si>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</si>
  <si>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</si>
  <si>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</si>
  <si>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</si>
  <si>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</si>
  <si>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</si>
  <si>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</si>
  <si>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</si>
  <si>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</si>
  <si>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</si>
  <si>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</si>
  <si>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</si>
  <si>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</si>
  <si>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</si>
  <si>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</si>
  <si>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</si>
  <si>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</si>
  <si>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</si>
  <si>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</si>
  <si>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</si>
  <si>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</si>
  <si>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</si>
  <si>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</si>
  <si>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</si>
  <si>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</si>
  <si>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</si>
  <si>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</si>
  <si>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</si>
  <si>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</si>
  <si>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</si>
  <si>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</si>
  <si>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</si>
  <si>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</si>
  <si>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</si>
  <si>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</si>
  <si>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</si>
  <si>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</si>
  <si>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</si>
  <si>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</si>
  <si>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</si>
  <si>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</si>
  <si>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</si>
  <si>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</si>
  <si>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</si>
  <si>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</si>
  <si>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</si>
  <si>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</si>
  <si>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</si>
  <si>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</si>
  <si>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</si>
  <si>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</si>
  <si>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</si>
  <si>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</si>
  <si>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</si>
  <si>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</si>
  <si>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</si>
  <si>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</si>
  <si>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</si>
  <si>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</si>
  <si>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</si>
  <si>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</si>
  <si>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</si>
  <si>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</si>
  <si>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</si>
  <si>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</si>
  <si>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</si>
  <si>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</si>
  <si>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</si>
  <si>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</si>
  <si>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</si>
  <si>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</si>
  <si>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</si>
  <si>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</si>
  <si>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</si>
  <si>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</si>
  <si>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</si>
  <si>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</si>
  <si>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</si>
  <si>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</si>
  <si>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</si>
  <si>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</si>
  <si>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</si>
  <si>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</si>
  <si>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</si>
  <si>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</si>
  <si>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</si>
  <si>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</si>
  <si>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</si>
  <si>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</si>
  <si>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</si>
  <si>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</si>
  <si>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</si>
  <si>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</si>
  <si>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</si>
  <si>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</si>
  <si>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</si>
  <si>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</si>
  <si>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</si>
  <si>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</si>
  <si>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</si>
  <si>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</si>
  <si>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</si>
  <si>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</si>
  <si>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</si>
  <si>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</si>
  <si>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</si>
  <si>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</si>
  <si>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</si>
  <si>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</si>
  <si>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</si>
  <si>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</si>
  <si>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</si>
  <si>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</si>
  <si>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</si>
  <si>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</si>
  <si>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</si>
  <si>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</si>
  <si>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</si>
  <si>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</si>
  <si>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</si>
  <si>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</si>
  <si>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</si>
  <si>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</si>
  <si>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</si>
  <si>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</si>
  <si>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</si>
  <si>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</si>
  <si>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</si>
  <si>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</si>
  <si>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</si>
  <si>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</si>
  <si>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</si>
  <si>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</si>
  <si>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</si>
  <si>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</si>
  <si>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</si>
  <si>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</si>
  <si>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</si>
  <si>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</si>
  <si>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</si>
  <si>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</si>
  <si>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</si>
  <si>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</si>
  <si>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</si>
  <si>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</si>
  <si>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</si>
  <si>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</si>
  <si>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</si>
  <si>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</si>
  <si>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</si>
  <si>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</si>
  <si>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</si>
  <si>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</si>
  <si>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</si>
  <si>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</si>
  <si>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</si>
  <si>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</si>
  <si>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</si>
  <si>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</si>
  <si>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</si>
  <si>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</si>
  <si>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</si>
  <si>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</si>
  <si>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</si>
  <si>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</si>
  <si>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</si>
  <si>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</si>
  <si>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</si>
  <si>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</si>
  <si>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</si>
  <si>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</si>
  <si>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</si>
  <si>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</si>
  <si>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</si>
  <si>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</si>
  <si>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</si>
  <si>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</si>
  <si>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</si>
  <si>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</si>
  <si>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</si>
  <si>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</si>
  <si>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</si>
  <si>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</si>
  <si>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</si>
  <si>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</si>
  <si>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</si>
  <si>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</si>
  <si>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</si>
  <si>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</si>
  <si>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</si>
  <si>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</si>
  <si>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</si>
  <si>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</si>
  <si>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</si>
  <si>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</si>
  <si>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</si>
  <si>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</si>
  <si>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</si>
  <si>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</si>
  <si>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</si>
  <si>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</si>
  <si>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</si>
  <si>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</si>
  <si>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</si>
  <si>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</si>
  <si>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</si>
  <si>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</si>
  <si>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</si>
  <si>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</si>
  <si>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</si>
  <si>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</si>
  <si>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</si>
  <si>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</si>
  <si>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</si>
  <si>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</si>
  <si>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</si>
  <si>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</si>
  <si>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</si>
  <si>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</si>
  <si>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</si>
  <si>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</si>
  <si>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</si>
  <si>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</si>
  <si>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</si>
  <si>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</si>
  <si>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</si>
  <si>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</si>
  <si>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</si>
  <si>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</si>
  <si>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</si>
  <si>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</si>
  <si>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</si>
  <si>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</si>
  <si>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</si>
  <si>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</si>
  <si>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</si>
  <si>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</si>
  <si>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</si>
  <si>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</si>
  <si>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</si>
  <si>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</si>
  <si>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</si>
  <si>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</si>
  <si>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</si>
  <si>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</si>
  <si>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</si>
  <si>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</si>
  <si>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</si>
  <si>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</si>
  <si>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</si>
  <si>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</si>
  <si>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</si>
  <si>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</si>
  <si>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</si>
  <si>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</si>
  <si>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</si>
  <si>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</si>
  <si>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</si>
  <si>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</si>
  <si>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</si>
  <si>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</si>
  <si>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</si>
  <si>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</si>
  <si>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</si>
  <si>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</si>
  <si>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</si>
  <si>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</si>
  <si>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</si>
  <si>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</si>
  <si>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</si>
  <si>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</si>
  <si>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</si>
  <si>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</si>
  <si>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</si>
  <si>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</si>
  <si>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</si>
  <si>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</si>
  <si>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</si>
  <si>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</si>
  <si>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</si>
  <si>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</si>
  <si>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</si>
  <si>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</si>
  <si>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</si>
  <si>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</si>
  <si>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</si>
  <si>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</si>
  <si>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</si>
  <si>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</si>
  <si>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</si>
  <si>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</si>
  <si>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</si>
  <si>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</si>
  <si>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</si>
  <si>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</si>
  <si>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</si>
  <si>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</si>
  <si>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</si>
  <si>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</si>
  <si>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</si>
  <si>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</si>
  <si>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</si>
  <si>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</si>
  <si>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</si>
  <si>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</si>
  <si>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</si>
  <si>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</si>
  <si>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</si>
  <si>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</si>
  <si>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</si>
  <si>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</si>
  <si>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</si>
  <si>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</si>
  <si>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</si>
  <si>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</si>
  <si>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</si>
  <si>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</si>
  <si>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</si>
  <si>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</si>
  <si>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</si>
  <si>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</si>
  <si>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</si>
  <si>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</si>
  <si>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</si>
  <si>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</si>
  <si>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</si>
  <si>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</si>
  <si>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</si>
  <si>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</si>
  <si>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</si>
  <si>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</si>
  <si>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</si>
  <si>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</si>
  <si>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</si>
  <si>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</si>
  <si>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</si>
  <si>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</si>
  <si>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</si>
  <si>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</si>
  <si>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</si>
  <si>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</si>
  <si>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</si>
  <si>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</si>
  <si>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</si>
  <si>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</si>
  <si>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</si>
  <si>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</si>
  <si>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</si>
  <si>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</si>
  <si>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</si>
  <si>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</si>
  <si>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</si>
  <si>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</si>
  <si>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</si>
  <si>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</si>
  <si>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</si>
  <si>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</si>
  <si>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</si>
  <si>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</si>
  <si>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</si>
  <si>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</si>
  <si>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</si>
  <si>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</si>
  <si>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</si>
  <si>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</si>
  <si>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</si>
  <si>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</si>
  <si>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</si>
  <si>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</si>
  <si>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</si>
  <si>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</si>
  <si>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</si>
  <si>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</si>
  <si>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</si>
  <si>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</si>
  <si>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</si>
  <si>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</si>
  <si>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</si>
  <si>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</si>
  <si>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</si>
  <si>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</si>
  <si>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</si>
  <si>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</si>
  <si>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</si>
  <si>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</si>
  <si>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</si>
  <si>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</si>
  <si>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</si>
  <si>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</si>
  <si>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</si>
  <si>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</si>
  <si>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</si>
  <si>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</si>
  <si>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</si>
  <si>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</si>
  <si>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</si>
  <si>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</si>
  <si>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</si>
  <si>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</si>
  <si>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</si>
  <si>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</si>
  <si>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</si>
  <si>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</si>
  <si>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</si>
  <si>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</si>
  <si>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</si>
  <si>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</si>
  <si>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</si>
  <si>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</si>
  <si>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</si>
  <si>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</si>
  <si>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</si>
  <si>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</si>
  <si>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</si>
  <si>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</si>
  <si>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</si>
  <si>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</si>
  <si>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</si>
  <si>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</si>
  <si>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</si>
  <si>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</si>
  <si>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</si>
  <si>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</si>
  <si>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</si>
  <si>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</si>
  <si>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</si>
  <si>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</si>
  <si>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</si>
  <si>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</si>
  <si>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</si>
  <si>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</si>
  <si>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</si>
  <si>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</si>
  <si>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</si>
  <si>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</si>
  <si>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</si>
  <si>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</si>
  <si>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</si>
  <si>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</si>
  <si>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</si>
  <si>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</si>
  <si>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</si>
  <si>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</si>
  <si>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</si>
  <si>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</si>
  <si>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</si>
  <si>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</si>
  <si>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</si>
  <si>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</si>
  <si>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</si>
  <si>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</si>
  <si>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</si>
  <si>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</si>
  <si>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</si>
  <si>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</si>
  <si>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</si>
  <si>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</si>
  <si>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</si>
  <si>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</si>
  <si>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</si>
  <si>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</si>
  <si>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</si>
  <si>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</si>
  <si>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</si>
  <si>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</si>
  <si>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</si>
  <si>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</si>
  <si>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</si>
  <si>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</si>
  <si>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</si>
  <si>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</si>
  <si>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</si>
  <si>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</si>
  <si>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</si>
  <si>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</si>
  <si>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</si>
  <si>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</si>
  <si>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</si>
  <si>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</si>
  <si>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</si>
  <si>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</si>
  <si>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</si>
  <si>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</si>
  <si>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</si>
  <si>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</si>
  <si>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</si>
  <si>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</si>
  <si>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</si>
  <si>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</si>
  <si>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</si>
  <si>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</si>
  <si>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</si>
  <si>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</si>
  <si>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</si>
  <si>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</si>
  <si>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</si>
  <si>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</si>
  <si>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</si>
  <si>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</si>
  <si>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</si>
  <si>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</si>
  <si>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</si>
  <si>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</si>
  <si>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</si>
  <si>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</si>
  <si>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</si>
  <si>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</si>
  <si>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</si>
  <si>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</si>
  <si>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</si>
  <si>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</si>
  <si>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</si>
  <si>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</si>
  <si>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</si>
  <si>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</si>
  <si>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</si>
  <si>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</si>
  <si>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</si>
  <si>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</si>
  <si>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</si>
  <si>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</si>
  <si>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</si>
  <si>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</si>
  <si>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</si>
  <si>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</si>
  <si>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</si>
  <si>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</si>
  <si>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</si>
  <si>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</si>
  <si>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</si>
  <si>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</si>
  <si>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</si>
  <si>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</si>
  <si>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</si>
  <si>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</si>
  <si>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</si>
  <si>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</si>
  <si>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</si>
  <si>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</si>
  <si>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</si>
  <si>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</si>
  <si>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</si>
  <si>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</si>
  <si>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</si>
  <si>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</si>
  <si>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</si>
  <si>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</si>
  <si>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</si>
  <si>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</si>
  <si>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</si>
  <si>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</si>
  <si>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</si>
  <si>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</si>
  <si>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</si>
  <si>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</si>
  <si>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</si>
  <si>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</si>
  <si>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</si>
  <si>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</si>
  <si>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</si>
  <si>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</si>
  <si>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</si>
  <si>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</si>
  <si>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</si>
  <si>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</si>
  <si>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</si>
  <si>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</si>
  <si>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</si>
  <si>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</si>
  <si>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</si>
  <si>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</si>
  <si>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</si>
  <si>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</si>
  <si>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</si>
  <si>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</si>
  <si>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</si>
  <si>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</si>
  <si>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</si>
  <si>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</si>
  <si>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</si>
  <si>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</si>
  <si>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</si>
  <si>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</si>
  <si>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</si>
  <si>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</si>
  <si>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</si>
  <si>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</si>
  <si>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</si>
  <si>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</si>
  <si>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</si>
  <si>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</si>
  <si>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</si>
  <si>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</si>
  <si>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</si>
  <si>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</si>
  <si>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</si>
  <si>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</si>
  <si>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</si>
  <si>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</si>
  <si>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</si>
  <si>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</si>
  <si>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</si>
  <si>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</si>
  <si>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</si>
  <si>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</si>
  <si>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</si>
  <si>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</si>
  <si>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</si>
  <si>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</si>
  <si>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</si>
  <si>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</si>
  <si>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</si>
  <si>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</si>
  <si>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</si>
  <si>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</si>
  <si>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</si>
  <si>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</si>
  <si>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</si>
  <si>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</si>
  <si>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</si>
  <si>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</si>
  <si>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</si>
  <si>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</si>
  <si>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</si>
  <si>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</si>
  <si>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</si>
  <si>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</si>
  <si>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</si>
  <si>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</si>
  <si>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</si>
  <si>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</si>
  <si>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</si>
  <si>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</si>
  <si>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</si>
  <si>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</si>
  <si>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</si>
  <si>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</si>
  <si>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</si>
  <si>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</si>
  <si>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</si>
  <si>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</si>
  <si>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</si>
  <si>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</si>
  <si>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</si>
  <si>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</si>
  <si>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</si>
  <si>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</si>
  <si>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</si>
  <si>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</si>
  <si>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</si>
  <si>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</si>
  <si>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</si>
  <si>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</si>
  <si>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</si>
  <si>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</si>
  <si>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</si>
  <si>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</si>
  <si>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</si>
  <si>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</si>
  <si>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</si>
  <si>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</si>
  <si>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</si>
  <si>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</si>
  <si>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</si>
  <si>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</si>
  <si>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</si>
  <si>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</si>
  <si>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</si>
  <si>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</si>
  <si>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</si>
  <si>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</si>
  <si>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</si>
  <si>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</si>
  <si>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</si>
  <si>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</si>
  <si>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</si>
  <si>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</si>
  <si>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</si>
  <si>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</si>
  <si>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</si>
  <si>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</si>
  <si>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</si>
  <si>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</si>
  <si>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</si>
  <si>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</si>
  <si>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</si>
  <si>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</si>
  <si>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</si>
  <si>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</si>
  <si>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</si>
  <si>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</si>
  <si>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</si>
  <si>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</si>
  <si>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</si>
  <si>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</si>
  <si>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</si>
  <si>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</si>
  <si>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</si>
  <si>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</si>
  <si>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</si>
  <si>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</si>
  <si>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</si>
  <si>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</si>
  <si>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</si>
  <si>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</si>
  <si>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</si>
  <si>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</si>
  <si>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</si>
  <si>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</si>
  <si>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</si>
  <si>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</si>
  <si>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</si>
  <si>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</si>
  <si>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</si>
  <si>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</si>
  <si>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</si>
  <si>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</si>
  <si>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</si>
  <si>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</si>
  <si>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</si>
  <si>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</si>
  <si>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</si>
  <si>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</si>
  <si>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</si>
  <si>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</si>
  <si>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</si>
  <si>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</si>
  <si>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</si>
  <si>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</si>
  <si>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</si>
  <si>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</si>
  <si>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</si>
  <si>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</si>
  <si>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</si>
  <si>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</si>
  <si>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</si>
  <si>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</si>
  <si>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</si>
  <si>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</si>
  <si>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</si>
  <si>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</si>
  <si>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</si>
  <si>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</si>
  <si>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</si>
  <si>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</si>
  <si>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</si>
  <si>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</si>
  <si>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</si>
  <si>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</si>
  <si>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</si>
  <si>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</si>
  <si>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</si>
  <si>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</si>
  <si>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</si>
  <si>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</si>
  <si>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</si>
  <si>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</si>
  <si>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</si>
  <si>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</si>
  <si>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</si>
  <si>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</si>
  <si>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</si>
  <si>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</si>
  <si>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</si>
  <si>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</si>
  <si>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</si>
  <si>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</si>
  <si>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</si>
  <si>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</si>
  <si>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</si>
  <si>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</si>
  <si>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</si>
  <si>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</si>
  <si>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</si>
  <si>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</si>
  <si>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</si>
  <si>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</si>
  <si>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</si>
  <si>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</si>
  <si>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</si>
  <si>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</si>
  <si>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</si>
  <si>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</si>
  <si>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</si>
  <si>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</si>
  <si>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</si>
  <si>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</si>
  <si>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</si>
  <si>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</si>
  <si>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</si>
  <si>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</si>
  <si>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</si>
  <si>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</si>
  <si>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</si>
  <si>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</si>
  <si>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</si>
  <si>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</si>
  <si>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</si>
  <si>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</si>
  <si>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</si>
  <si>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</si>
  <si>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</si>
  <si>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</si>
  <si>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</si>
  <si>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</si>
  <si>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</si>
  <si>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</si>
  <si>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</si>
  <si>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</si>
  <si>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</si>
  <si>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</si>
  <si>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</si>
  <si>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</si>
  <si>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</si>
  <si>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</si>
  <si>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</si>
  <si>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</si>
  <si>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</si>
  <si>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</si>
  <si>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</si>
  <si>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</si>
  <si>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</si>
  <si>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</si>
  <si>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</si>
  <si>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</si>
  <si>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</si>
  <si>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</si>
  <si>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</si>
  <si>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</si>
  <si>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</si>
  <si>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</si>
  <si>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</si>
  <si>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</si>
  <si>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</si>
  <si>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</si>
  <si>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</si>
  <si>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</si>
  <si>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</si>
  <si>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</si>
  <si>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</si>
  <si>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</si>
  <si>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</si>
  <si>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</si>
  <si>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</si>
  <si>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</si>
  <si>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</si>
  <si>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</si>
  <si>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</si>
  <si>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</si>
  <si>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</si>
  <si>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</si>
  <si>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</si>
  <si>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</si>
  <si>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</si>
  <si>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</si>
  <si>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</si>
  <si>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</si>
  <si>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</si>
  <si>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</si>
  <si>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</si>
  <si>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</si>
  <si>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</si>
  <si>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</si>
  <si>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</si>
  <si>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</si>
  <si>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</si>
  <si>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</si>
  <si>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</si>
  <si>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</si>
  <si>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</si>
  <si>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</si>
  <si>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</si>
  <si>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</si>
  <si>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</si>
  <si>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</si>
  <si>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</si>
  <si>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</si>
  <si>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</si>
  <si>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</si>
  <si>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</si>
  <si>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</si>
  <si>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</si>
  <si>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</si>
  <si>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</si>
  <si>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</si>
  <si>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</si>
  <si>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</si>
  <si>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</si>
  <si>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</si>
  <si>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</si>
  <si>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</si>
  <si>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</si>
  <si>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</si>
  <si>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</si>
  <si>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</si>
  <si>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</si>
  <si>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</si>
  <si>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</si>
  <si>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</si>
  <si>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</si>
  <si>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</si>
  <si>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</si>
  <si>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</si>
  <si>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</si>
  <si>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</si>
  <si>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</si>
  <si>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</si>
  <si>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</si>
  <si>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</si>
  <si>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</si>
  <si>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</si>
  <si>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</si>
  <si>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</si>
  <si>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</si>
  <si>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</si>
  <si>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</si>
  <si>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</si>
  <si>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</si>
  <si>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</si>
  <si>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</si>
  <si>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</si>
  <si>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</si>
  <si>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</si>
  <si>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</si>
  <si>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</si>
  <si>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</si>
  <si>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</si>
  <si>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</si>
  <si>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</si>
  <si>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</si>
  <si>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</si>
  <si>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</si>
  <si>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</si>
  <si>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</si>
  <si>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</si>
  <si>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</si>
  <si>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</si>
  <si>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</si>
  <si>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</si>
  <si>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</si>
  <si>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</si>
  <si>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</si>
  <si>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</si>
  <si>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</si>
  <si>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</si>
  <si>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</si>
  <si>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</si>
  <si>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</si>
  <si>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</si>
  <si>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</si>
  <si>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</si>
  <si>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</si>
  <si>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</si>
  <si>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</si>
  <si>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</si>
  <si>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</si>
  <si>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</si>
  <si>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</si>
  <si>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</si>
  <si>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</si>
  <si>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</si>
  <si>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</si>
  <si>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</si>
  <si>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</si>
  <si>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</si>
  <si>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</si>
  <si>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</si>
  <si>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</si>
  <si>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</si>
  <si>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</si>
  <si>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</si>
  <si>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</si>
  <si>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</si>
  <si>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</si>
  <si>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</si>
  <si>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</si>
  <si>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</si>
  <si>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</si>
  <si>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</si>
  <si>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</si>
  <si>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</si>
  <si>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</si>
  <si>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</si>
  <si>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</si>
  <si>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</si>
  <si>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</si>
  <si>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</si>
  <si>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</si>
  <si>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</si>
  <si>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</si>
  <si>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</si>
  <si>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</si>
  <si>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</si>
  <si>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</si>
  <si>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</si>
  <si>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</si>
  <si>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</si>
  <si>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</si>
  <si>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</si>
  <si>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</si>
  <si>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</si>
  <si>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</si>
  <si>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</si>
  <si>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</si>
  <si>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</si>
  <si>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</si>
  <si>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</si>
  <si>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</si>
  <si>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</si>
  <si>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</si>
  <si>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</si>
  <si>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</si>
  <si>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</si>
  <si>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</si>
  <si>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</si>
  <si>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</si>
  <si>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</si>
  <si>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</si>
  <si>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</si>
  <si>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</si>
  <si>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</si>
  <si>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</si>
  <si>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</si>
  <si>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</si>
  <si>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</si>
  <si>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</si>
  <si>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</si>
  <si>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</si>
  <si>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</si>
  <si>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</si>
  <si>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</si>
  <si>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</si>
  <si>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</si>
  <si>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</si>
  <si>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</si>
  <si>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</si>
  <si>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</si>
  <si>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</si>
  <si>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</si>
  <si>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</si>
  <si>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</si>
  <si>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</si>
  <si>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</si>
  <si>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</si>
  <si>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</si>
  <si>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</si>
  <si>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</si>
  <si>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</si>
  <si>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</si>
  <si>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</si>
  <si>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</si>
  <si>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</si>
  <si>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</si>
  <si>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</si>
  <si>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</si>
  <si>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</si>
  <si>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</si>
  <si>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</si>
  <si>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</si>
  <si>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</si>
  <si>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</si>
  <si>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</si>
  <si>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</si>
  <si>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</si>
  <si>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</si>
  <si>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</si>
  <si>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</si>
  <si>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</si>
  <si>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</si>
  <si>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</si>
  <si>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</si>
  <si>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</si>
  <si>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</si>
  <si>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</si>
  <si>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</si>
  <si>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</si>
  <si>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</si>
  <si>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</si>
  <si>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</si>
  <si>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</si>
  <si>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</si>
  <si>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</si>
  <si>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</si>
  <si>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</si>
  <si>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</si>
  <si>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</si>
  <si>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</si>
  <si>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</si>
  <si>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</si>
  <si>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</si>
  <si>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</si>
  <si>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</si>
  <si>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</si>
  <si>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</si>
  <si>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</si>
  <si>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</si>
  <si>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</si>
  <si>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</si>
  <si>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</si>
  <si>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</si>
  <si>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</si>
  <si>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</si>
  <si>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</si>
  <si>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</si>
  <si>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</si>
  <si>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</si>
  <si>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</si>
  <si>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</si>
  <si>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</si>
  <si>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</si>
  <si>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</si>
  <si>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</si>
  <si>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</si>
  <si>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</si>
  <si>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</si>
  <si>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</si>
  <si>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</si>
  <si>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</si>
  <si>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</si>
  <si>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</si>
  <si>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</si>
  <si>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</si>
  <si>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</si>
  <si>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</si>
  <si>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</si>
  <si>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</si>
  <si>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</si>
  <si>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</si>
  <si>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</si>
  <si>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</si>
  <si>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</si>
  <si>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</si>
  <si>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</si>
  <si>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</si>
  <si>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</si>
  <si>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</si>
  <si>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</si>
  <si>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</si>
  <si>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</si>
  <si>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</si>
  <si>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</si>
  <si>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</si>
  <si>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</si>
  <si>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</si>
  <si>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</si>
  <si>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</si>
  <si>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</si>
  <si>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</si>
  <si>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</si>
  <si>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</si>
  <si>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</si>
  <si>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</si>
  <si>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</si>
  <si>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</si>
  <si>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</si>
  <si>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</si>
  <si>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</si>
  <si>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</si>
  <si>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</si>
  <si>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</si>
  <si>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</si>
  <si>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</si>
  <si>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</si>
  <si>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</si>
  <si>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</si>
  <si>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</si>
  <si>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</si>
  <si>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</si>
  <si>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</si>
  <si>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</si>
  <si>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</si>
  <si>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</si>
  <si>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</si>
  <si>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</si>
  <si>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</si>
  <si>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</si>
  <si>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</si>
  <si>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</si>
  <si>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</si>
  <si>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</si>
  <si>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</si>
  <si>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</si>
  <si>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</si>
  <si>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</si>
  <si>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</si>
  <si>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</si>
  <si>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</si>
  <si>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</si>
  <si>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</si>
  <si>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</si>
  <si>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</si>
  <si>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</si>
  <si>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</si>
  <si>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</si>
  <si>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</si>
  <si>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</si>
  <si>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</si>
  <si>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</si>
  <si>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</si>
  <si>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</si>
  <si>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</si>
  <si>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</si>
  <si>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</si>
  <si>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</si>
  <si>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</si>
  <si>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</si>
  <si>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</si>
  <si>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</si>
  <si>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</si>
  <si>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</si>
  <si>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</si>
  <si>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</si>
  <si>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</si>
  <si>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</si>
  <si>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</si>
  <si>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</si>
  <si>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</si>
  <si>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</si>
  <si>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</si>
  <si>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</si>
  <si>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</si>
  <si>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</si>
  <si>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</si>
  <si>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</si>
  <si>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</si>
  <si>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</si>
  <si>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</si>
  <si>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</si>
  <si>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</si>
  <si>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</si>
  <si>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</si>
  <si>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</si>
  <si>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</si>
  <si>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</si>
  <si>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</si>
  <si>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</si>
  <si>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</si>
  <si>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</si>
  <si>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</si>
  <si>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</si>
  <si>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</si>
  <si>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</si>
  <si>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</si>
  <si>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</si>
  <si>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</si>
  <si>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</si>
  <si>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</si>
  <si>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</si>
  <si>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</si>
  <si>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</si>
  <si>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</si>
  <si>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</si>
  <si>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</si>
  <si>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</si>
  <si>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</si>
  <si>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</si>
  <si>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</si>
  <si>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</si>
  <si>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</si>
  <si>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</si>
  <si>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</si>
  <si>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</si>
  <si>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</si>
  <si>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</si>
  <si>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</si>
  <si>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</si>
  <si>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</si>
  <si>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</si>
  <si>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</si>
  <si>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</si>
  <si>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</si>
  <si>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</si>
  <si>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</si>
  <si>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</si>
  <si>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</si>
  <si>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</si>
  <si>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</si>
  <si>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</si>
  <si>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</si>
  <si>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</si>
  <si>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</si>
  <si>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</si>
  <si>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</si>
  <si>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</si>
  <si>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</si>
  <si>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</si>
  <si>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</si>
  <si>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</si>
  <si>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</si>
  <si>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</si>
  <si>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</si>
  <si>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</si>
  <si>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</si>
  <si>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</si>
  <si>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</si>
  <si>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</si>
  <si>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</si>
  <si>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</si>
  <si>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</si>
  <si>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</si>
  <si>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</si>
  <si>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</si>
  <si>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</si>
  <si>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</si>
  <si>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</si>
  <si>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</si>
  <si>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</si>
  <si>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</si>
  <si>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</si>
  <si>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</si>
  <si>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</si>
  <si>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</si>
  <si>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</si>
  <si>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</si>
  <si>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</si>
  <si>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</si>
  <si>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</si>
  <si>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</si>
  <si>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</si>
  <si>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</si>
  <si>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</si>
  <si>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</si>
  <si>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</si>
  <si>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</si>
  <si>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</si>
  <si>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</si>
  <si>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</si>
  <si>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</si>
  <si>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</si>
  <si>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</si>
  <si>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</si>
  <si>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</si>
  <si>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</si>
  <si>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</si>
  <si>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</si>
  <si>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</si>
  <si>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</si>
  <si>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</si>
  <si>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</si>
  <si>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</si>
  <si>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</si>
  <si>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</si>
  <si>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</si>
  <si>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</si>
  <si>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</si>
  <si>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</si>
  <si>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</si>
  <si>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</si>
  <si>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</si>
  <si>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</si>
  <si>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</si>
  <si>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</si>
  <si>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</si>
  <si>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</si>
  <si>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</si>
  <si>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</si>
  <si>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</si>
  <si>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</si>
  <si>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</si>
  <si>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</si>
  <si>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</si>
  <si>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</si>
  <si>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</si>
  <si>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</si>
  <si>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</si>
  <si>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</si>
  <si>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</si>
  <si>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</si>
  <si>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</si>
  <si>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</si>
  <si>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</si>
  <si>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</si>
  <si>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</si>
  <si>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</si>
  <si>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</si>
  <si>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</si>
  <si>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</si>
  <si>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</si>
  <si>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</si>
  <si>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</si>
  <si>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</si>
  <si>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</si>
  <si>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</si>
  <si>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</si>
  <si>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</si>
  <si>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</si>
  <si>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</si>
  <si>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</si>
  <si>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</si>
  <si>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</si>
  <si>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</si>
  <si>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</si>
  <si>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</si>
  <si>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</si>
  <si>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</si>
  <si>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</si>
  <si>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</si>
  <si>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</si>
  <si>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</si>
  <si>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</si>
  <si>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</si>
  <si>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</si>
  <si>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</si>
  <si>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</si>
  <si>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</si>
  <si>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</si>
  <si>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</si>
  <si>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</si>
  <si>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</si>
  <si>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</si>
  <si>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</si>
  <si>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</si>
  <si>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</si>
  <si>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</si>
  <si>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</si>
  <si>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</si>
  <si>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</si>
  <si>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</si>
  <si>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</si>
  <si>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</si>
  <si>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</si>
  <si>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</si>
  <si>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</si>
  <si>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</si>
  <si>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</si>
  <si>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</si>
  <si>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</si>
  <si>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</si>
  <si>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</si>
  <si>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</si>
  <si>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</si>
  <si>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</si>
  <si>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</si>
  <si>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</si>
  <si>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</si>
  <si>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</si>
  <si>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</si>
  <si>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</si>
  <si>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</si>
  <si>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</si>
  <si>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</si>
  <si>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</si>
  <si>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</si>
  <si>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</si>
  <si>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</si>
  <si>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</si>
  <si>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</si>
  <si>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</si>
  <si>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</si>
  <si>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</si>
  <si>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</si>
  <si>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</si>
  <si>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</si>
  <si>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</si>
  <si>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</si>
  <si>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</si>
  <si>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</si>
  <si>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</si>
  <si>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</si>
  <si>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</si>
  <si>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</si>
  <si>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</si>
  <si>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</si>
  <si>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</si>
  <si>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</si>
  <si>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</si>
  <si>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</si>
  <si>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</si>
  <si>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</si>
  <si>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</si>
  <si>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</si>
  <si>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</si>
  <si>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</si>
  <si>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</si>
  <si>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</si>
  <si>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</si>
  <si>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</si>
  <si>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</si>
  <si>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</si>
  <si>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</si>
  <si>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</si>
  <si>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</si>
  <si>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</si>
  <si>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</si>
  <si>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</si>
  <si>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</si>
  <si>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</si>
  <si>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</si>
  <si>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</si>
  <si>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</si>
  <si>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</si>
  <si>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</si>
  <si>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</si>
  <si>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</si>
  <si>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</si>
  <si>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</si>
  <si>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</si>
  <si>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</si>
  <si>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</si>
  <si>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</si>
  <si>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</si>
  <si>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</si>
  <si>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</si>
  <si>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</si>
  <si>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</si>
  <si>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</si>
  <si>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</si>
  <si>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</si>
  <si>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</si>
  <si>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</si>
  <si>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</si>
  <si>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</si>
  <si>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</si>
  <si>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</si>
  <si>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</si>
  <si>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</si>
  <si>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</si>
  <si>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</si>
  <si>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</si>
  <si>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</si>
  <si>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</si>
  <si>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</si>
  <si>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</si>
  <si>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</si>
  <si>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</si>
  <si>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</si>
  <si>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</si>
  <si>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</si>
  <si>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</si>
  <si>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</si>
  <si>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</si>
  <si>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</si>
  <si>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</si>
  <si>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</si>
  <si>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</si>
  <si>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</si>
  <si>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</si>
  <si>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</si>
  <si>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</si>
  <si>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</si>
  <si>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</si>
  <si>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</si>
  <si>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</si>
  <si>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</si>
  <si>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</si>
  <si>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</si>
  <si>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</si>
  <si>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</si>
  <si>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</si>
  <si>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</si>
  <si>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</si>
  <si>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</si>
  <si>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</si>
  <si>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</si>
  <si>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</si>
  <si>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</si>
  <si>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</si>
  <si>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</si>
  <si>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</si>
  <si>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</si>
  <si>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</si>
  <si>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</si>
  <si>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</si>
  <si>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</si>
  <si>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</si>
  <si>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</si>
  <si>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</si>
  <si>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</si>
  <si>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</si>
  <si>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</si>
  <si>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</si>
  <si>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</si>
  <si>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</si>
  <si>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</si>
  <si>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</si>
  <si>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</si>
  <si>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</si>
  <si>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</si>
  <si>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</si>
  <si>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</si>
  <si>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</si>
  <si>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</si>
  <si>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</si>
  <si>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</si>
  <si>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</si>
  <si>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</si>
  <si>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</si>
  <si>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</si>
  <si>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</si>
  <si>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</si>
  <si>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</si>
  <si>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</si>
  <si>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</si>
  <si>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</si>
  <si>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</si>
  <si>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</si>
  <si>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</si>
  <si>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</si>
  <si>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</si>
  <si>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</si>
  <si>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</si>
  <si>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</si>
  <si>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</si>
  <si>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</si>
  <si>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</si>
  <si>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</si>
  <si>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</si>
  <si>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</si>
  <si>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</si>
  <si>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</si>
  <si>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</si>
  <si>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</si>
  <si>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</si>
  <si>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</si>
  <si>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</si>
  <si>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</si>
  <si>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</si>
  <si>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</si>
  <si>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</si>
  <si>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</si>
  <si>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</si>
  <si>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</si>
  <si>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</si>
  <si>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</si>
  <si>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</si>
  <si>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</si>
  <si>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</si>
  <si>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</si>
  <si>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</si>
  <si>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</si>
  <si>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</si>
  <si>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</si>
  <si>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</si>
  <si>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</si>
  <si>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</si>
  <si>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</si>
  <si>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</si>
  <si>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</si>
  <si>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</si>
  <si>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</si>
  <si>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</si>
  <si>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</si>
  <si>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</si>
  <si>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</si>
  <si>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</si>
  <si>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</si>
  <si>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</si>
  <si>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</si>
  <si>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</si>
  <si>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</si>
  <si>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</si>
  <si>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</si>
  <si>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</si>
  <si>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</si>
  <si>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</si>
  <si>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</si>
  <si>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</si>
  <si>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</si>
  <si>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</si>
  <si>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</si>
  <si>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</si>
  <si>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</si>
  <si>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</si>
  <si>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</si>
  <si>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</si>
  <si>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</si>
  <si>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</si>
  <si>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</si>
  <si>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</si>
  <si>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</si>
  <si>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</si>
  <si>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</si>
  <si>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</si>
  <si>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</si>
  <si>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</si>
  <si>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</si>
  <si>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</si>
  <si>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</si>
  <si>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</si>
  <si>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</si>
  <si>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</si>
  <si>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</si>
  <si>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</si>
  <si>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</si>
  <si>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</si>
  <si>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</si>
  <si>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</si>
  <si>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</si>
  <si>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</si>
  <si>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</si>
  <si>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</si>
  <si>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</si>
  <si>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</si>
  <si>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</si>
  <si>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</si>
  <si>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</si>
  <si>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</si>
  <si>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</si>
  <si>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</si>
  <si>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</si>
  <si>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</si>
  <si>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</si>
  <si>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</si>
  <si>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</si>
  <si>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</si>
  <si>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</si>
  <si>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</si>
  <si>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</si>
  <si>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</si>
  <si>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</si>
  <si>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</si>
  <si>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</si>
  <si>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</si>
  <si>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</si>
  <si>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</si>
  <si>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</si>
  <si>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</si>
  <si>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</si>
  <si>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</si>
  <si>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</si>
  <si>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</si>
  <si>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</si>
  <si>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</si>
  <si>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</si>
  <si>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</si>
  <si>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</si>
  <si>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</si>
  <si>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</si>
  <si>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</si>
  <si>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</si>
  <si>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</si>
  <si>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</si>
  <si>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</si>
  <si>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</si>
  <si>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</si>
  <si>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</si>
  <si>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</si>
  <si>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</si>
  <si>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</si>
  <si>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</si>
  <si>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</si>
  <si>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</si>
  <si>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</si>
  <si>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</si>
  <si>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</si>
  <si>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</si>
  <si>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</si>
  <si>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</si>
  <si>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</si>
  <si>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</si>
  <si>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</si>
  <si>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</si>
  <si>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</si>
  <si>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</si>
  <si>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</si>
  <si>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</si>
  <si>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</si>
  <si>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</si>
  <si>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</si>
  <si>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</si>
  <si>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</si>
  <si>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</si>
  <si>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</si>
  <si>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</si>
  <si>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</si>
  <si>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</si>
  <si>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</si>
  <si>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</si>
  <si>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</si>
  <si>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</si>
  <si>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</si>
  <si>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</si>
  <si>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</si>
  <si>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</si>
  <si>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</si>
  <si>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</si>
  <si>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</si>
  <si>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</si>
  <si>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</si>
  <si>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</si>
  <si>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</si>
  <si>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</si>
  <si>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</si>
  <si>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</si>
  <si>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</si>
  <si>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</si>
  <si>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</si>
  <si>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</si>
  <si>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</si>
  <si>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</si>
  <si>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</si>
  <si>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</si>
  <si>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</si>
  <si>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</si>
  <si>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</si>
  <si>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</si>
  <si>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</si>
  <si>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</si>
  <si>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</si>
  <si>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</si>
  <si>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</si>
  <si>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</si>
  <si>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</si>
  <si>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</si>
  <si>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</si>
  <si>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</si>
  <si>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</si>
  <si>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</si>
  <si>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</si>
  <si>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</si>
  <si>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</si>
  <si>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</si>
  <si>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</si>
  <si>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</si>
  <si>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</si>
  <si>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</si>
  <si>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</si>
  <si>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</si>
  <si>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</si>
  <si>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</si>
  <si>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</si>
  <si>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</si>
  <si>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</si>
  <si>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</si>
  <si>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</si>
  <si>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</si>
  <si>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</si>
  <si>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</si>
  <si>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</si>
  <si>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</si>
  <si>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</si>
  <si>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</si>
  <si>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</si>
  <si>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</si>
  <si>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</si>
  <si>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</si>
  <si>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</si>
  <si>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</si>
  <si>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</si>
  <si>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</si>
  <si>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</si>
  <si>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</si>
  <si>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</si>
  <si>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</si>
  <si>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</si>
  <si>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</si>
  <si>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</si>
  <si>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</si>
  <si>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</si>
  <si>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</si>
  <si>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</si>
  <si>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</si>
  <si>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</si>
  <si>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</si>
  <si>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</si>
  <si>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</si>
  <si>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</si>
  <si>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</si>
  <si>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</si>
  <si>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</si>
  <si>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</si>
  <si>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</si>
  <si>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</si>
  <si>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</si>
  <si>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</si>
  <si>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</si>
  <si>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</si>
  <si>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</si>
  <si>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</si>
  <si>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</si>
  <si>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</si>
  <si>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</si>
  <si>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</si>
  <si>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</si>
  <si>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</si>
  <si>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</si>
  <si>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</si>
  <si>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</si>
  <si>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</si>
  <si>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</si>
  <si>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</si>
  <si>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</si>
  <si>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</si>
  <si>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</si>
  <si>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</si>
  <si>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</si>
  <si>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</si>
  <si>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</si>
  <si>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</si>
  <si>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</si>
  <si>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</si>
  <si>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</si>
  <si>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</si>
  <si>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</si>
  <si>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</si>
  <si>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</si>
  <si>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</si>
  <si>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</si>
  <si>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</si>
  <si>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</si>
  <si>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</si>
  <si>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</si>
  <si>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</si>
  <si>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</si>
  <si>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</si>
  <si>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</si>
  <si>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</si>
  <si>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</si>
  <si>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</si>
  <si>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</si>
  <si>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</si>
  <si>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</si>
  <si>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</si>
  <si>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</si>
  <si>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</si>
  <si>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</si>
  <si>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</si>
  <si>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</si>
  <si>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</si>
  <si>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</si>
  <si>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</si>
  <si>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</si>
  <si>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</si>
  <si>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</si>
  <si>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</si>
  <si>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</si>
  <si>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</si>
  <si>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</si>
  <si>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</si>
  <si>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</si>
  <si>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</si>
  <si>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</si>
  <si>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</si>
  <si>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</si>
  <si>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</si>
  <si>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</si>
  <si>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</si>
  <si>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</si>
  <si>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</si>
  <si>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</si>
  <si>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</si>
  <si>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</si>
  <si>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</si>
  <si>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</si>
  <si>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</si>
  <si>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</si>
  <si>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</si>
  <si>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</si>
  <si>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</si>
  <si>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</si>
  <si>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</si>
  <si>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</si>
  <si>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</si>
  <si>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</si>
  <si>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</si>
  <si>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</si>
  <si>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</si>
  <si>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</si>
  <si>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</si>
  <si>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</si>
  <si>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</si>
  <si>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</si>
  <si>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</si>
  <si>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</si>
  <si>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</si>
  <si>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</si>
  <si>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</si>
  <si>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</si>
  <si>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</si>
  <si>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</si>
  <si>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</si>
  <si>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</si>
  <si>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</si>
  <si>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</si>
  <si>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</si>
  <si>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</si>
  <si>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</si>
  <si>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</si>
  <si>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</si>
  <si>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</si>
  <si>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</si>
  <si>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</si>
  <si>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</si>
  <si>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</si>
  <si>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</si>
  <si>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</si>
  <si>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</si>
  <si>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</si>
  <si>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</si>
  <si>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</si>
  <si>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</si>
  <si>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</si>
  <si>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</si>
  <si>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</si>
  <si>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</si>
  <si>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</si>
  <si>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</si>
  <si>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</si>
  <si>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</si>
  <si>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</si>
  <si>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</si>
  <si>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</si>
  <si>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</si>
  <si>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</si>
  <si>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</si>
  <si>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</si>
  <si>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</si>
  <si>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</si>
  <si>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</si>
  <si>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</si>
  <si>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</si>
  <si>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</si>
  <si>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</si>
  <si>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</si>
  <si>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</si>
  <si>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</si>
  <si>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</si>
  <si>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</si>
  <si>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</si>
  <si>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</si>
  <si>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</si>
  <si>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</si>
  <si>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</si>
  <si>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</si>
  <si>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</si>
  <si>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</si>
  <si>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</si>
  <si>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</si>
  <si>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</si>
  <si>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</si>
  <si>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</si>
  <si>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</si>
  <si>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</si>
  <si>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</si>
  <si>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</si>
  <si>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</si>
  <si>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</si>
  <si>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</si>
  <si>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</si>
  <si>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</si>
  <si>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</si>
  <si>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</si>
  <si>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</si>
  <si>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</si>
  <si>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</si>
  <si>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</si>
  <si>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</si>
  <si>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</si>
  <si>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</si>
  <si>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</si>
  <si>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</si>
  <si>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</si>
  <si>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</si>
  <si>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</si>
  <si>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</si>
  <si>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</si>
  <si>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</si>
  <si>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</si>
  <si>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</si>
  <si>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</si>
  <si>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</si>
  <si>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</si>
  <si>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</si>
  <si>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</si>
  <si>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</si>
  <si>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</si>
  <si>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</si>
  <si>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</si>
  <si>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</si>
  <si>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</si>
  <si>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</si>
  <si>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</si>
  <si>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</si>
  <si>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</si>
  <si>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</si>
  <si>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</si>
  <si>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</si>
  <si>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</si>
  <si>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</si>
  <si>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</si>
  <si>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</si>
  <si>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</si>
  <si>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</si>
  <si>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</si>
  <si>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</si>
  <si>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</si>
  <si>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</si>
  <si>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</si>
  <si>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</si>
  <si>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</si>
  <si>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</si>
  <si>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</si>
  <si>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</si>
  <si>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</si>
  <si>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</si>
  <si>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</si>
  <si>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</si>
  <si>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</si>
  <si>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</si>
  <si>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</si>
  <si>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</si>
  <si>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</si>
  <si>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</si>
  <si>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</si>
  <si>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</si>
  <si>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</si>
  <si>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</si>
  <si>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</si>
  <si>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</si>
  <si>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</si>
  <si>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</si>
  <si>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</si>
  <si>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</si>
  <si>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</si>
  <si>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</si>
  <si>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</si>
  <si>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</si>
  <si>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</si>
  <si>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</si>
  <si>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</si>
  <si>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</si>
  <si>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</si>
  <si>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</si>
  <si>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</si>
  <si>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</si>
  <si>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</si>
  <si>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</si>
  <si>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</si>
  <si>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</si>
  <si>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</si>
  <si>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</si>
  <si>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</si>
  <si>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</si>
  <si>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</si>
  <si>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</si>
  <si>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</si>
  <si>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</si>
  <si>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</si>
  <si>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</si>
  <si>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</si>
  <si>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</si>
  <si>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</si>
  <si>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</si>
  <si>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</si>
  <si>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</si>
  <si>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</si>
  <si>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</si>
  <si>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</si>
  <si>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</si>
  <si>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</si>
  <si>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</si>
  <si>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</si>
  <si>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</si>
  <si>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</si>
  <si>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</si>
  <si>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</si>
  <si>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</si>
  <si>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</si>
  <si>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</si>
  <si>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</si>
  <si>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</si>
  <si>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</si>
  <si>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</si>
  <si>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</si>
  <si>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</si>
  <si>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</si>
  <si>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</si>
  <si>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</si>
  <si>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</si>
  <si>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</si>
  <si>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</si>
  <si>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</si>
  <si>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</si>
  <si>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</si>
  <si>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</si>
  <si>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</si>
  <si>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</si>
  <si>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</si>
  <si>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</si>
  <si>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</si>
  <si>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</si>
  <si>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</si>
  <si>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</si>
  <si>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</si>
  <si>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</si>
  <si>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</si>
  <si>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</si>
  <si>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</si>
  <si>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</si>
  <si>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</si>
  <si>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</si>
  <si>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</si>
  <si>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</si>
  <si>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</si>
  <si>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</si>
  <si>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</si>
  <si>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</si>
  <si>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</si>
  <si>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</si>
  <si>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</si>
  <si>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</si>
  <si>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</si>
  <si>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</si>
  <si>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</si>
  <si>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</si>
  <si>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</si>
  <si>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</si>
  <si>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</si>
  <si>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</si>
  <si>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</si>
  <si>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</si>
  <si>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</si>
  <si>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</si>
  <si>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</si>
  <si>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</si>
  <si>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</si>
  <si>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</si>
  <si>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</si>
  <si>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</si>
  <si>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</si>
  <si>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</si>
  <si>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</si>
  <si>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</si>
  <si>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</si>
  <si>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</si>
  <si>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</si>
  <si>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</si>
  <si>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</si>
  <si>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</si>
  <si>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</si>
  <si>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</si>
  <si>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</si>
  <si>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</si>
  <si>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</si>
  <si>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</si>
  <si>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</si>
  <si>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</si>
  <si>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</si>
  <si>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</si>
  <si>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</si>
  <si>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</si>
  <si>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</si>
  <si>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</si>
  <si>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</si>
  <si>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</si>
  <si>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</si>
  <si>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</si>
  <si>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</si>
  <si>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</si>
  <si>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</si>
  <si>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</si>
  <si>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</si>
  <si>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</si>
  <si>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</si>
  <si>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</si>
  <si>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</si>
  <si>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</si>
  <si>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</si>
  <si>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</si>
  <si>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</si>
  <si>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</si>
  <si>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</si>
  <si>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</si>
  <si>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</si>
  <si>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</si>
  <si>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</si>
  <si>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</si>
  <si>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</si>
  <si>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</si>
  <si>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</si>
  <si>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</si>
  <si>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</si>
  <si>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</si>
  <si>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</si>
  <si>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</si>
  <si>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</si>
  <si>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</si>
  <si>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</si>
  <si>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</si>
  <si>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</si>
  <si>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</si>
  <si>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</si>
  <si>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</si>
  <si>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</si>
  <si>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</si>
  <si>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</si>
  <si>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</si>
  <si>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</si>
  <si>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</si>
  <si>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</si>
  <si>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</si>
  <si>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</si>
  <si>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</si>
  <si>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</si>
  <si>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</si>
  <si>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</si>
  <si>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</si>
  <si>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</si>
  <si>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</si>
  <si>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</si>
  <si>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</si>
  <si>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</si>
  <si>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</si>
  <si>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</si>
  <si>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</si>
  <si>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</si>
  <si>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</si>
  <si>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</si>
  <si>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</si>
  <si>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</si>
  <si>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</si>
  <si>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</si>
  <si>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</si>
  <si>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</si>
  <si>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</si>
  <si>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</si>
  <si>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</si>
  <si>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</si>
  <si>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</si>
  <si>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</si>
  <si>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</si>
  <si>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</si>
  <si>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</si>
  <si>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</si>
  <si>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</si>
  <si>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</si>
  <si>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</si>
  <si>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</si>
  <si>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</si>
  <si>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</si>
  <si>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</si>
  <si>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</si>
  <si>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</si>
  <si>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</si>
  <si>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</si>
  <si>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</si>
  <si>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</si>
  <si>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</si>
  <si>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</si>
  <si>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</si>
  <si>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</si>
  <si>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</si>
  <si>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</si>
  <si>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</si>
  <si>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</si>
  <si>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</si>
  <si>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</si>
  <si>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</si>
  <si>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</si>
  <si>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</si>
  <si>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</si>
  <si>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</si>
  <si>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</si>
  <si>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</si>
  <si>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</si>
  <si>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</si>
  <si>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</si>
  <si>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</si>
  <si>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</si>
  <si>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</si>
  <si>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</si>
  <si>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</si>
  <si>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</si>
  <si>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</si>
  <si>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</si>
  <si>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</si>
  <si>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</si>
  <si>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</si>
  <si>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</si>
  <si>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</si>
  <si>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</si>
  <si>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</si>
  <si>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</si>
  <si>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</si>
  <si>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</si>
  <si>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</si>
  <si>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</si>
  <si>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</si>
  <si>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</si>
  <si>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</si>
  <si>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</si>
  <si>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</si>
  <si>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</si>
  <si>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</si>
  <si>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</si>
  <si>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</si>
  <si>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</si>
  <si>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</si>
  <si>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</si>
  <si>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</si>
  <si>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</si>
  <si>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</si>
  <si>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</si>
  <si>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</si>
  <si>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</si>
  <si>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</si>
  <si>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</si>
  <si>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</si>
  <si>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</si>
  <si>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</si>
  <si>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</si>
  <si>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</si>
  <si>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</si>
  <si>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</si>
  <si>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</si>
  <si>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</si>
  <si>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</si>
  <si>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</si>
  <si>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</si>
  <si>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</si>
  <si>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</si>
  <si>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</si>
  <si>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</si>
  <si>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</si>
  <si>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</si>
  <si>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</si>
  <si>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</si>
  <si>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</si>
  <si>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</si>
  <si>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</si>
  <si>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</si>
  <si>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</si>
  <si>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</si>
  <si>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</si>
  <si>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</si>
  <si>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</si>
  <si>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</si>
  <si>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</si>
  <si>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</si>
  <si>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</si>
  <si>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</si>
  <si>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</si>
  <si>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</si>
  <si>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</si>
  <si>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</si>
  <si>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</si>
  <si>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</si>
  <si>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</si>
  <si>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</si>
  <si>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</si>
  <si>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</si>
  <si>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</si>
  <si>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</si>
  <si>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</si>
  <si>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</si>
  <si>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</si>
  <si>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</si>
  <si>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</si>
  <si>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</si>
  <si>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</si>
  <si>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</si>
  <si>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</si>
  <si>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</si>
  <si>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</si>
  <si>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</si>
  <si>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</si>
  <si>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</si>
  <si>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</si>
  <si>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</si>
  <si>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</si>
  <si>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</si>
  <si>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</si>
  <si>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</si>
  <si>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</si>
  <si>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</si>
  <si>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</si>
  <si>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</si>
  <si>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</si>
  <si>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</si>
  <si>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</si>
  <si>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</si>
  <si>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</si>
  <si>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</si>
  <si>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</si>
  <si>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</si>
  <si>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</si>
  <si>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</si>
  <si>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</si>
  <si>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</si>
  <si>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</si>
  <si>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</si>
  <si>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</si>
  <si>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</si>
  <si>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</si>
  <si>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</si>
  <si>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</si>
  <si>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</si>
  <si>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</si>
  <si>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</si>
  <si>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</si>
  <si>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</si>
  <si>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</si>
  <si>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</si>
  <si>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</si>
  <si>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</si>
  <si>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</si>
  <si>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</si>
  <si>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</si>
  <si>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</si>
  <si>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</si>
  <si>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</si>
  <si>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</si>
  <si>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</si>
  <si>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</si>
  <si>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</si>
  <si>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</si>
  <si>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</si>
  <si>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</si>
  <si>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</si>
  <si>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</si>
  <si>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</si>
  <si>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</si>
  <si>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</si>
  <si>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</si>
  <si>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</si>
  <si>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</si>
  <si>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</si>
  <si>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</si>
  <si>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</si>
  <si>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</si>
  <si>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</si>
  <si>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</si>
  <si>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</si>
  <si>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</si>
  <si>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</si>
  <si>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</si>
  <si>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</si>
  <si>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</si>
  <si>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</si>
  <si>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</si>
  <si>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</si>
  <si>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</si>
  <si>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</si>
  <si>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</si>
  <si>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</si>
  <si>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</si>
  <si>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</si>
  <si>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</si>
  <si>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</si>
  <si>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</si>
  <si>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</si>
  <si>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</si>
  <si>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</si>
  <si>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</si>
  <si>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</si>
  <si>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</si>
  <si>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</si>
  <si>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</si>
  <si>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</si>
  <si>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</si>
  <si>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</si>
  <si>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</si>
  <si>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</si>
  <si>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</si>
  <si>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</si>
  <si>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</si>
  <si>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</si>
  <si>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</si>
  <si>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</si>
  <si>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</si>
  <si>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</si>
  <si>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</si>
  <si>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</si>
  <si>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</si>
  <si>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</si>
  <si>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</si>
  <si>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</si>
  <si>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</si>
  <si>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</si>
  <si>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</si>
  <si>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</si>
  <si>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</si>
  <si>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</si>
  <si>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</si>
  <si>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</si>
  <si>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</si>
  <si>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</si>
  <si>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</si>
  <si>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</si>
  <si>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</si>
  <si>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</si>
  <si>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</si>
  <si>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</si>
  <si>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</si>
  <si>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</si>
  <si>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</si>
  <si>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</si>
  <si>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</si>
  <si>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</si>
  <si>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</si>
  <si>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</si>
  <si>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</si>
  <si>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</si>
  <si>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</si>
  <si>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</si>
  <si>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</si>
  <si>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</si>
  <si>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</si>
  <si>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</si>
  <si>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</si>
  <si>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</si>
  <si>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</si>
  <si>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</si>
  <si>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</si>
  <si>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</si>
  <si>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</si>
  <si>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</si>
  <si>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</si>
  <si>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</si>
  <si>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</si>
  <si>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</si>
  <si>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</si>
  <si>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</si>
  <si>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</si>
  <si>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</si>
  <si>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</si>
  <si>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</si>
  <si>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</si>
  <si>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</si>
  <si>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</si>
  <si>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</si>
  <si>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</si>
  <si>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</si>
  <si>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</si>
  <si>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</si>
  <si>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</si>
  <si>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</si>
  <si>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</si>
  <si>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</si>
  <si>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</si>
  <si>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</si>
  <si>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</si>
  <si>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</si>
  <si>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</si>
  <si>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</si>
  <si>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</si>
  <si>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</si>
  <si>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</si>
  <si>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</si>
  <si>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</si>
  <si>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</si>
  <si>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</si>
  <si>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</si>
  <si>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</si>
  <si>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</si>
  <si>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</si>
  <si>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</si>
  <si>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</si>
  <si>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</si>
  <si>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</si>
  <si>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</si>
  <si>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</si>
  <si>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</si>
  <si>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</si>
  <si>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</si>
  <si>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</si>
  <si>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</si>
  <si>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</si>
  <si>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</si>
  <si>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</si>
  <si>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</si>
  <si>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</si>
  <si>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</si>
  <si>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</si>
  <si>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</si>
  <si>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</si>
  <si>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</si>
  <si>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</si>
  <si>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</si>
  <si>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</si>
  <si>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</si>
  <si>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</si>
  <si>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</si>
  <si>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</si>
  <si>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</si>
  <si>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</si>
  <si>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</si>
  <si>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</si>
  <si>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</si>
  <si>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</si>
  <si>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</si>
  <si>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</si>
  <si>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</si>
  <si>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</si>
  <si>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</si>
  <si>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</si>
  <si>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</si>
  <si>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</si>
  <si>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</si>
  <si>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</si>
  <si>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</si>
  <si>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</si>
  <si>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</si>
  <si>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</si>
  <si>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</si>
  <si>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</si>
  <si>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</si>
  <si>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</si>
  <si>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</si>
  <si>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</si>
  <si>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</si>
  <si>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</si>
  <si>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</si>
  <si>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</si>
  <si>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</si>
  <si>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</si>
  <si>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</si>
  <si>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</si>
  <si>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</si>
  <si>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</si>
  <si>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</si>
  <si>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</si>
  <si>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</si>
  <si>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</si>
  <si>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</si>
  <si>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</si>
  <si>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</si>
  <si>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</si>
  <si>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</si>
  <si>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</si>
  <si>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</si>
  <si>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</si>
  <si>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</si>
  <si>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</si>
  <si>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</si>
  <si>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</si>
  <si>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</si>
  <si>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</si>
  <si>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</si>
  <si>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</si>
  <si>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</si>
  <si>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</si>
  <si>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</si>
  <si>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</si>
  <si>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</si>
  <si>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</si>
  <si>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</si>
  <si>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</si>
  <si>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</si>
  <si>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</si>
  <si>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</si>
  <si>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</si>
  <si>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</si>
  <si>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</si>
  <si>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</si>
  <si>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</si>
  <si>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</si>
  <si>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</si>
  <si>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</si>
  <si>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</si>
  <si>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</si>
  <si>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</si>
  <si>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</si>
  <si>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</si>
  <si>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</si>
  <si>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</si>
  <si>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</si>
  <si>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</si>
  <si>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</si>
  <si>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</si>
  <si>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</si>
  <si>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</si>
  <si>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</si>
  <si>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</si>
  <si>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</si>
  <si>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</si>
  <si>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</si>
  <si>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</si>
  <si>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</si>
  <si>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</si>
  <si>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</si>
  <si>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</si>
  <si>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</si>
  <si>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</si>
  <si>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</si>
  <si>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</si>
  <si>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</si>
  <si>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</si>
  <si>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</si>
  <si>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</si>
  <si>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</si>
  <si>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</si>
  <si>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</si>
  <si>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</si>
  <si>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</si>
  <si>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</si>
  <si>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</si>
  <si>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</si>
  <si>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</si>
  <si>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</si>
  <si>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</si>
  <si>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</si>
  <si>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</si>
  <si>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</si>
  <si>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</si>
  <si>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</si>
  <si>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</si>
  <si>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</si>
  <si>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</si>
  <si>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</si>
  <si>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</si>
  <si>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</si>
  <si>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</si>
  <si>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</si>
  <si>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</si>
  <si>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</si>
  <si>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</si>
  <si>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</si>
  <si>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</si>
  <si>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</si>
  <si>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</si>
  <si>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</si>
  <si>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</si>
  <si>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</si>
  <si>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</si>
  <si>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</si>
  <si>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</si>
  <si>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</si>
  <si>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</si>
  <si>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</si>
  <si>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</si>
  <si>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</si>
  <si>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</si>
  <si>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</si>
  <si>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</si>
  <si>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</si>
  <si>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</si>
  <si>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</si>
  <si>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</si>
  <si>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</si>
  <si>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</si>
  <si>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</si>
  <si>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</si>
  <si>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</si>
  <si>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</si>
  <si>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</si>
  <si>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</si>
  <si>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</si>
  <si>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</si>
  <si>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</si>
  <si>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</si>
  <si>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</si>
  <si>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</si>
  <si>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</si>
  <si>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</si>
  <si>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</si>
  <si>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</si>
  <si>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</si>
  <si>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</si>
  <si>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</si>
  <si>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</si>
  <si>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</si>
  <si>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</si>
  <si>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</si>
  <si>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</si>
  <si>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</si>
  <si>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</si>
  <si>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</si>
  <si>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</si>
  <si>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</si>
  <si>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</si>
  <si>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</si>
  <si>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</si>
  <si>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</si>
  <si>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</si>
  <si>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</si>
  <si>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</si>
  <si>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</si>
  <si>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</si>
  <si>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</si>
  <si>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</si>
  <si>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</si>
  <si>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</si>
  <si>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</si>
  <si>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</si>
  <si>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</si>
  <si>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</si>
  <si>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</si>
  <si>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</si>
  <si>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</si>
  <si>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</si>
  <si>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</si>
  <si>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</si>
  <si>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</si>
  <si>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</si>
  <si>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</si>
  <si>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</si>
  <si>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</si>
  <si>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</si>
  <si>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</si>
  <si>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</si>
  <si>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</si>
  <si>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</si>
  <si>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</si>
  <si>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</si>
  <si>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</si>
  <si>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</si>
  <si>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</si>
  <si>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</si>
  <si>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</si>
  <si>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</si>
  <si>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</si>
  <si>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</si>
  <si>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</si>
  <si>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</si>
  <si>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</si>
  <si>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</si>
  <si>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</si>
  <si>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</si>
  <si>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</si>
  <si>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</si>
  <si>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</si>
  <si>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</si>
  <si>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</si>
  <si>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</si>
  <si>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</si>
  <si>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</si>
  <si>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</si>
  <si>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</si>
  <si>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</si>
  <si>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</si>
  <si>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</si>
  <si>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</si>
  <si>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</si>
  <si>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</si>
  <si>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</si>
  <si>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</si>
  <si>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</si>
  <si>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</si>
  <si>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</si>
  <si>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</si>
  <si>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</si>
  <si>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</si>
  <si>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</si>
  <si>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</si>
  <si>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</si>
  <si>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</si>
  <si>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</si>
  <si>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</si>
  <si>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</si>
  <si>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</si>
  <si>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</si>
  <si>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</si>
  <si>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</si>
  <si>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</si>
  <si>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</si>
  <si>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</si>
  <si>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</si>
  <si>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</si>
  <si>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</si>
  <si>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</si>
  <si>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</si>
  <si>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</si>
  <si>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</si>
  <si>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</si>
  <si>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</si>
  <si>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</si>
  <si>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</si>
  <si>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</si>
  <si>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</si>
  <si>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</si>
  <si>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</si>
  <si>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</si>
  <si>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</si>
  <si>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</si>
  <si>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</si>
  <si>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</si>
  <si>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</si>
  <si>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</si>
  <si>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</si>
  <si>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</si>
  <si>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</si>
  <si>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</si>
  <si>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</si>
  <si>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</si>
  <si>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</si>
  <si>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</si>
  <si>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</si>
  <si>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</si>
  <si>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</si>
  <si>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</si>
  <si>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</si>
  <si>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</si>
  <si>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</si>
  <si>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</si>
  <si>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</si>
  <si>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</si>
  <si>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</si>
  <si>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</si>
  <si>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</si>
  <si>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</si>
  <si>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</si>
  <si>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</si>
  <si>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</si>
  <si>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</si>
  <si>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</si>
  <si>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</si>
  <si>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</si>
  <si>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</si>
  <si>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</si>
  <si>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</si>
  <si>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</si>
  <si>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</si>
  <si>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</si>
  <si>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</si>
  <si>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</si>
  <si>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</si>
  <si>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</si>
  <si>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</si>
  <si>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</si>
  <si>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</si>
  <si>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</si>
  <si>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</si>
  <si>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</si>
  <si>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</si>
  <si>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</si>
  <si>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</si>
  <si>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</si>
  <si>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</si>
  <si>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</si>
  <si>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</si>
  <si>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</si>
  <si>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</si>
  <si>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</si>
  <si>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</si>
  <si>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</si>
  <si>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</si>
  <si>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</si>
  <si>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</si>
  <si>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</si>
  <si>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</si>
  <si>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</si>
  <si>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</si>
  <si>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</si>
  <si>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</si>
  <si>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</si>
  <si>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</si>
  <si>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</si>
  <si>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</si>
  <si>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</si>
  <si>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</si>
  <si>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</si>
  <si>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</si>
  <si>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</si>
  <si>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</si>
  <si>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</si>
  <si>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</si>
  <si>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</si>
  <si>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</si>
  <si>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</si>
  <si>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</si>
  <si>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</si>
  <si>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</si>
  <si>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</si>
  <si>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</si>
  <si>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</si>
  <si>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</si>
  <si>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</si>
  <si>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</si>
  <si>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</si>
  <si>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</si>
  <si>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</si>
  <si>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</si>
  <si>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</si>
  <si>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</si>
  <si>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</si>
  <si>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</si>
  <si>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</si>
  <si>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</si>
  <si>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</si>
  <si>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</si>
  <si>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</si>
  <si>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</si>
  <si>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</si>
  <si>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</si>
  <si>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</si>
  <si>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</si>
  <si>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</si>
  <si>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</si>
  <si>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</si>
  <si>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</si>
  <si>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</si>
  <si>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</si>
  <si>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</si>
  <si>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</si>
  <si>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</si>
  <si>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</si>
  <si>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</si>
  <si>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</si>
  <si>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</si>
  <si>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</si>
  <si>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</si>
  <si>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</si>
  <si>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</si>
  <si>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</si>
  <si>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</si>
  <si>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</si>
  <si>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</si>
  <si>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</si>
  <si>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</si>
  <si>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</si>
  <si>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</si>
  <si>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</si>
  <si>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</si>
  <si>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</si>
  <si>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</si>
  <si>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</si>
  <si>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</si>
  <si>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</si>
  <si>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</si>
  <si>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</si>
  <si>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</si>
  <si>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</si>
  <si>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</si>
  <si>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</si>
  <si>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</si>
  <si>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</si>
  <si>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</si>
  <si>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</si>
  <si>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</si>
  <si>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</si>
  <si>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</si>
  <si>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</si>
  <si>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</si>
  <si>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</si>
  <si>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</si>
  <si>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</si>
  <si>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</si>
  <si>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</si>
  <si>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</si>
  <si>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</si>
  <si>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</si>
  <si>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</si>
  <si>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</si>
  <si>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</si>
  <si>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</si>
  <si>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</si>
  <si>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</si>
  <si>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</si>
  <si>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</si>
  <si>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</si>
  <si>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</si>
  <si>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</si>
  <si>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</si>
  <si>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</si>
  <si>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</si>
  <si>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</si>
  <si>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</si>
  <si>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</si>
  <si>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</si>
  <si>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</si>
  <si>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</si>
  <si>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</si>
  <si>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</si>
  <si>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</si>
  <si>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</si>
  <si>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</si>
  <si>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</si>
  <si>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</si>
  <si>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</si>
  <si>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</si>
  <si>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</si>
  <si>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</si>
  <si>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</si>
  <si>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</si>
  <si>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</si>
  <si>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</si>
  <si>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</si>
  <si>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</si>
  <si>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</si>
  <si>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</si>
  <si>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</si>
  <si>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</si>
  <si>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</si>
  <si>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</si>
  <si>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</si>
  <si>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</si>
  <si>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</si>
  <si>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</si>
  <si>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</si>
  <si>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</si>
  <si>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</si>
  <si>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</si>
  <si>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</si>
  <si>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</si>
  <si>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</si>
  <si>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</si>
  <si>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</si>
  <si>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</si>
  <si>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</si>
  <si>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</si>
  <si>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</si>
  <si>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</si>
  <si>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</si>
  <si>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</si>
  <si>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</si>
  <si>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</si>
  <si>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</si>
  <si>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</si>
  <si>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</si>
  <si>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</si>
  <si>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</si>
  <si>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</si>
  <si>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</si>
  <si>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</si>
  <si>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</si>
  <si>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</si>
  <si>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</si>
  <si>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</si>
  <si>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</si>
  <si>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</si>
  <si>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</si>
  <si>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</si>
  <si>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</si>
  <si>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</si>
  <si>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</si>
  <si>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</si>
  <si>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</si>
  <si>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</si>
  <si>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</si>
  <si>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</si>
  <si>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</si>
  <si>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</si>
  <si>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</si>
  <si>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</si>
  <si>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</si>
  <si>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</si>
  <si>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</si>
  <si>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</si>
  <si>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</si>
  <si>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</si>
  <si>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</si>
  <si>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</si>
  <si>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</si>
  <si>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</si>
  <si>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</si>
  <si>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</si>
  <si>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</si>
  <si>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</si>
  <si>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</si>
  <si>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</si>
  <si>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</si>
  <si>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</si>
  <si>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</si>
  <si>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</si>
  <si>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</si>
  <si>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</si>
  <si>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</si>
  <si>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</si>
  <si>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</si>
  <si>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</si>
  <si>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</si>
  <si>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</si>
  <si>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</si>
  <si>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</si>
  <si>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</si>
  <si>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</si>
  <si>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</si>
  <si>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</si>
  <si>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</si>
  <si>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</si>
  <si>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</si>
  <si>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</si>
  <si>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</si>
  <si>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</si>
  <si>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</si>
  <si>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</si>
  <si>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</si>
  <si>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</si>
  <si>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</si>
  <si>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</si>
  <si>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</si>
  <si>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</si>
  <si>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</si>
  <si>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</si>
  <si>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</si>
  <si>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</si>
  <si>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</si>
  <si>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</si>
  <si>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</si>
  <si>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</si>
  <si>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</si>
  <si>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</si>
  <si>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</si>
  <si>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</si>
  <si>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</si>
  <si>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</si>
  <si>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</si>
  <si>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</si>
  <si>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</si>
  <si>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</si>
  <si>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</si>
  <si>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</si>
  <si>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</si>
  <si>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</si>
  <si>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</si>
  <si>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</si>
  <si>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</si>
  <si>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</si>
  <si>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</si>
  <si>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</si>
  <si>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</si>
  <si>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</si>
  <si>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</si>
  <si>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</si>
  <si>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</si>
  <si>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</si>
  <si>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</si>
  <si>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</si>
  <si>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</si>
  <si>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</si>
  <si>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</si>
  <si>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</si>
  <si>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</si>
  <si>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</si>
  <si>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</si>
  <si>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</si>
  <si>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</si>
  <si>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</si>
  <si>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</si>
  <si>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</si>
  <si>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</si>
  <si>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</si>
  <si>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</si>
  <si>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</si>
  <si>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</si>
  <si>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</si>
  <si>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</si>
  <si>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</si>
  <si>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</si>
  <si>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</si>
  <si>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</si>
  <si>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</si>
  <si>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</si>
  <si>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</si>
  <si>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</si>
  <si>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</si>
  <si>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</si>
  <si>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</si>
  <si>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</si>
  <si>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</si>
  <si>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</si>
  <si>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</si>
  <si>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</si>
  <si>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</si>
  <si>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</si>
  <si>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</si>
  <si>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</si>
  <si>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</si>
  <si>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</si>
  <si>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</si>
  <si>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</si>
  <si>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</si>
  <si>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</si>
  <si>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</si>
  <si>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</si>
  <si>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</si>
  <si>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</si>
  <si>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</si>
  <si>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</si>
  <si>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</si>
  <si>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</si>
  <si>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</si>
  <si>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</si>
  <si>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</si>
  <si>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</si>
  <si>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</si>
  <si>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</si>
  <si>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</si>
  <si>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</si>
  <si>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</si>
  <si>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</si>
  <si>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</si>
  <si>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</si>
  <si>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</si>
  <si>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</si>
  <si>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</si>
  <si>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</si>
  <si>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</si>
  <si>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</si>
  <si>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</si>
  <si>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</si>
  <si>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</si>
  <si>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</si>
  <si>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</si>
  <si>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</si>
  <si>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</si>
  <si>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</si>
  <si>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</si>
  <si>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</si>
  <si>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</si>
  <si>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</si>
  <si>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</si>
  <si>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</si>
  <si>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</si>
  <si>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</si>
  <si>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</si>
  <si>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</si>
  <si>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</si>
  <si>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</si>
  <si>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</si>
  <si>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</si>
  <si>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</si>
  <si>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</si>
  <si>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</si>
  <si>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</si>
  <si>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</si>
  <si>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</si>
  <si>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</si>
  <si>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</si>
  <si>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</si>
  <si>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</si>
  <si>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</si>
  <si>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</si>
  <si>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</si>
  <si>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</si>
  <si>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</si>
  <si>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</si>
  <si>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</si>
  <si>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</si>
  <si>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</si>
  <si>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</si>
  <si>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</si>
  <si>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</si>
  <si>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</si>
  <si>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</si>
  <si>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</si>
  <si>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</si>
  <si>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</si>
  <si>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</si>
  <si>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</si>
  <si>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</si>
  <si>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</si>
  <si>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</si>
  <si>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</si>
  <si>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</si>
  <si>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</si>
  <si>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</si>
  <si>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</si>
  <si>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</si>
  <si>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</si>
  <si>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</si>
  <si>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</si>
  <si>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</si>
  <si>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</si>
  <si>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</si>
  <si>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</si>
  <si>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</si>
  <si>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</si>
  <si>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</si>
  <si>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</si>
  <si>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</si>
  <si>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</si>
  <si>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</si>
  <si>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</si>
  <si>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</si>
  <si>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</si>
  <si>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</si>
  <si>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</si>
  <si>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</si>
  <si>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</si>
  <si>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</si>
  <si>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</si>
  <si>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</si>
  <si>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</si>
  <si>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</si>
  <si>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</si>
  <si>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</si>
  <si>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</si>
  <si>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</si>
  <si>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</si>
  <si>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</si>
  <si>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</si>
  <si>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</si>
  <si>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</si>
  <si>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</si>
  <si>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</si>
  <si>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</si>
  <si>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</si>
  <si>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</si>
  <si>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</si>
  <si>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</si>
  <si>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</si>
  <si>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</si>
  <si>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</si>
  <si>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</si>
  <si>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</si>
  <si>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</si>
  <si>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</si>
  <si>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</si>
  <si>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</si>
  <si>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</si>
  <si>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</si>
  <si>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</si>
  <si>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</si>
  <si>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</si>
  <si>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</si>
  <si>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</si>
  <si>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</si>
  <si>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</si>
  <si>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</si>
  <si>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</si>
  <si>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</si>
  <si>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</si>
  <si>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</si>
  <si>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</si>
  <si>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</si>
  <si>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</si>
  <si>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</si>
  <si>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</si>
  <si>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</si>
  <si>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</si>
  <si>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</si>
  <si>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</si>
  <si>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</si>
  <si>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</si>
  <si>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</si>
  <si>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</si>
  <si>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</si>
  <si>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</si>
  <si>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</si>
  <si>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</si>
  <si>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</si>
  <si>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</si>
  <si>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</si>
  <si>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</si>
  <si>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</si>
  <si>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</si>
  <si>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</si>
  <si>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</si>
  <si>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</si>
  <si>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</si>
  <si>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</si>
  <si>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</si>
  <si>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</si>
  <si>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</si>
  <si>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</si>
  <si>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</si>
  <si>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</si>
  <si>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</si>
  <si>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</si>
  <si>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</si>
  <si>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</si>
  <si>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</si>
  <si>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</si>
  <si>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</si>
  <si>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</si>
  <si>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</si>
  <si>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</si>
  <si>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</si>
  <si>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</si>
  <si>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</si>
  <si>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</si>
  <si>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</si>
  <si>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</si>
  <si>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</si>
  <si>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</si>
  <si>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</si>
  <si>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</si>
  <si>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</si>
  <si>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</si>
  <si>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</si>
  <si>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</si>
  <si>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</si>
  <si>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</si>
  <si>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</si>
  <si>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</si>
  <si>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</si>
  <si>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</si>
  <si>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</si>
  <si>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</si>
  <si>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</si>
  <si>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</si>
  <si>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</si>
  <si>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</si>
  <si>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</si>
  <si>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</si>
  <si>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</si>
  <si>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</si>
  <si>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</si>
  <si>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</si>
  <si>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</si>
  <si>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</si>
  <si>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</si>
  <si>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</si>
  <si>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</si>
  <si>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</si>
  <si>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</si>
  <si>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</si>
  <si>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</si>
  <si>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</si>
  <si>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</si>
  <si>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</si>
  <si>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</si>
  <si>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</si>
  <si>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</si>
  <si>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</si>
  <si>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</si>
  <si>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</si>
  <si>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</si>
  <si>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</si>
  <si>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</si>
  <si>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</si>
  <si>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</si>
  <si>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</si>
  <si>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</si>
  <si>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</si>
  <si>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</si>
  <si>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</si>
  <si>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</si>
  <si>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</si>
  <si>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</si>
  <si>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</si>
  <si>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</si>
  <si>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</si>
  <si>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</si>
  <si>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</si>
  <si>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</si>
  <si>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</si>
  <si>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</si>
  <si>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</si>
  <si>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</si>
  <si>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</si>
  <si>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</si>
  <si>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</si>
  <si>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</si>
  <si>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</si>
  <si>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</si>
  <si>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</si>
  <si>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</si>
  <si>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</si>
  <si>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</si>
  <si>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</si>
  <si>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</si>
  <si>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</si>
  <si>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</si>
  <si>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</si>
  <si>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</si>
  <si>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</si>
  <si>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</si>
  <si>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</si>
  <si>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</si>
  <si>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</si>
  <si>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</si>
  <si>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</si>
  <si>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</si>
  <si>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</si>
  <si>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</si>
  <si>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</si>
  <si>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</si>
  <si>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</si>
  <si>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</si>
  <si>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</si>
  <si>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</si>
  <si>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</si>
  <si>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</si>
  <si>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</si>
  <si>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</si>
  <si>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</si>
  <si>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</si>
  <si>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</si>
  <si>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</si>
  <si>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</si>
  <si>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</si>
  <si>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</si>
  <si>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</si>
  <si>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</si>
  <si>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</si>
  <si>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</si>
  <si>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</si>
  <si>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</si>
  <si>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</si>
  <si>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</si>
  <si>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</si>
  <si>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</si>
  <si>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</si>
  <si>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</si>
  <si>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</si>
  <si>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</si>
  <si>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</si>
  <si>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</si>
  <si>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</si>
  <si>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</si>
  <si>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</si>
  <si>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</si>
  <si>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</si>
  <si>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</si>
  <si>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</si>
  <si>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</si>
  <si>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</si>
  <si>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</si>
  <si>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</si>
  <si>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</si>
  <si>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</si>
  <si>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</si>
  <si>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</si>
  <si>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</si>
  <si>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</si>
  <si>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</si>
  <si>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</si>
  <si>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</si>
  <si>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</si>
  <si>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</si>
  <si>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</si>
  <si>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</si>
  <si>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</si>
  <si>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</si>
  <si>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</si>
  <si>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</si>
  <si>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</si>
  <si>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</si>
  <si>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</si>
  <si>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</si>
  <si>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</si>
  <si>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</si>
  <si>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</si>
  <si>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</si>
  <si>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</si>
  <si>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</si>
  <si>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</si>
  <si>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</si>
  <si>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</si>
  <si>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</si>
  <si>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</si>
  <si>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</si>
  <si>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</si>
  <si>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</si>
  <si>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</si>
  <si>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</si>
  <si>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</si>
  <si>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</si>
  <si>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</si>
  <si>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</si>
  <si>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</si>
  <si>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</si>
  <si>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</si>
  <si>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</si>
  <si>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</si>
  <si>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</si>
  <si>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</si>
  <si>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</si>
  <si>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</si>
  <si>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</si>
  <si>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</si>
  <si>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</si>
  <si>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</si>
  <si>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</si>
  <si>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</si>
  <si>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</si>
  <si>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</si>
  <si>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</si>
  <si>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</si>
  <si>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</si>
  <si>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</si>
  <si>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</si>
  <si>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</si>
  <si>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</si>
  <si>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</si>
  <si>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</si>
  <si>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</si>
  <si>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</si>
  <si>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</si>
  <si>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</si>
  <si>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</si>
  <si>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</si>
  <si>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</si>
  <si>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</si>
  <si>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</si>
  <si>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</si>
  <si>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</si>
  <si>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</si>
  <si>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</si>
  <si>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</si>
  <si>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</si>
  <si>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</si>
  <si>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</si>
  <si>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</si>
  <si>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</si>
  <si>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</si>
  <si>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</si>
  <si>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</si>
  <si>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</si>
  <si>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</si>
  <si>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</si>
  <si>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</si>
  <si>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</si>
  <si>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</si>
  <si>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</si>
  <si>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</si>
  <si>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</si>
  <si>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</si>
  <si>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</si>
  <si>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</si>
  <si>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</si>
  <si>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</si>
  <si>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</si>
  <si>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</si>
  <si>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</si>
  <si>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</si>
  <si>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</si>
  <si>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</si>
  <si>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</si>
  <si>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</si>
  <si>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</si>
  <si>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</si>
  <si>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</si>
  <si>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</si>
  <si>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</si>
  <si>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</si>
  <si>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</si>
  <si>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</si>
  <si>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</si>
  <si>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</si>
  <si>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</si>
  <si>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</si>
  <si>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</si>
  <si>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</si>
  <si>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</si>
  <si>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</si>
  <si>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</si>
  <si>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</si>
  <si>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</si>
  <si>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</si>
  <si>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</si>
  <si>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</si>
  <si>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</si>
  <si>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</si>
  <si>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</si>
  <si>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</si>
  <si>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</si>
  <si>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</si>
  <si>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</si>
  <si>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</si>
  <si>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</si>
  <si>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</si>
  <si>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</si>
  <si>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</si>
  <si>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</si>
  <si>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</si>
  <si>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</si>
  <si>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</si>
  <si>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</si>
  <si>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</si>
  <si>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</si>
  <si>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</si>
  <si>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</si>
  <si>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</si>
  <si>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</si>
  <si>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</si>
  <si>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</si>
  <si>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</si>
  <si>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</si>
  <si>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</si>
  <si>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</si>
  <si>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</si>
  <si>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</si>
  <si>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</si>
  <si>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</si>
  <si>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</si>
  <si>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</si>
  <si>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</si>
  <si>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</si>
  <si>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</si>
  <si>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</si>
  <si>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</si>
  <si>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</si>
  <si>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</si>
  <si>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</si>
  <si>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</si>
  <si>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</si>
  <si>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</si>
  <si>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</si>
  <si>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</si>
  <si>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</si>
  <si>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</si>
  <si>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</si>
  <si>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</si>
  <si>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</si>
  <si>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</si>
  <si>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</si>
  <si>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</si>
  <si>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</si>
  <si>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</si>
  <si>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</si>
  <si>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</si>
  <si>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</si>
  <si>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</si>
  <si>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</si>
  <si>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</si>
  <si>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</si>
  <si>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</si>
  <si>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</si>
  <si>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</si>
  <si>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</si>
  <si>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</si>
  <si>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</si>
  <si>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</si>
  <si>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</si>
  <si>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</si>
  <si>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</si>
  <si>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</si>
  <si>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</si>
  <si>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</si>
  <si>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</si>
  <si>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</si>
  <si>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</si>
  <si>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</si>
  <si>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</si>
  <si>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</si>
  <si>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</si>
  <si>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</si>
  <si>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</si>
  <si>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</si>
  <si>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</si>
  <si>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</si>
  <si>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</si>
  <si>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</si>
  <si>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</si>
  <si>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</si>
  <si>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</si>
  <si>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</si>
  <si>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</si>
  <si>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</si>
  <si>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</si>
  <si>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</si>
  <si>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</si>
  <si>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</si>
  <si>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</si>
  <si>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</si>
  <si>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</si>
  <si>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</si>
  <si>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</si>
  <si>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</si>
  <si>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</si>
  <si>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</si>
  <si>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</si>
  <si>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</si>
  <si>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</si>
  <si>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</si>
  <si>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</si>
  <si>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</si>
  <si>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</si>
  <si>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</si>
  <si>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</si>
  <si>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</si>
  <si>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</si>
  <si>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</si>
  <si>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</si>
  <si>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</si>
  <si>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</si>
  <si>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</si>
  <si>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</si>
  <si>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</si>
  <si>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</si>
  <si>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</si>
  <si>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</si>
  <si>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</si>
  <si>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</si>
  <si>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</si>
  <si>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</si>
  <si>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</si>
  <si>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</si>
  <si>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</si>
  <si>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</si>
  <si>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</si>
  <si>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</si>
  <si>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</si>
  <si>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</si>
  <si>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</si>
  <si>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</si>
  <si>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</si>
  <si>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</si>
  <si>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</si>
  <si>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</si>
  <si>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</si>
  <si>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</si>
  <si>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</si>
  <si>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</si>
  <si>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</si>
  <si>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</si>
  <si>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</si>
  <si>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</si>
  <si>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</si>
  <si>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</si>
  <si>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</si>
  <si>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</si>
  <si>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</si>
  <si>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</si>
  <si>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</si>
  <si>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</si>
  <si>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</si>
  <si>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</si>
  <si>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</si>
  <si>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</si>
  <si>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</si>
  <si>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</si>
  <si>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</si>
  <si>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</si>
  <si>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</si>
  <si>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</si>
  <si>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</si>
  <si>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</si>
  <si>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</si>
  <si>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</si>
  <si>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</si>
  <si>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</si>
  <si>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</si>
  <si>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</si>
  <si>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</si>
  <si>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</si>
  <si>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</si>
  <si>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</si>
  <si>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</si>
  <si>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</si>
  <si>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</si>
  <si>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</si>
  <si>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</si>
  <si>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</si>
  <si>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</si>
  <si>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</si>
  <si>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</si>
  <si>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</si>
  <si>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</si>
  <si>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</si>
  <si>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</si>
  <si>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</si>
  <si>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</si>
  <si>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</si>
  <si>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</si>
  <si>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</si>
  <si>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</si>
  <si>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</si>
  <si>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</si>
  <si>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</si>
  <si>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</si>
  <si>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</si>
  <si>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</si>
  <si>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</si>
  <si>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</si>
  <si>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</si>
  <si>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</si>
  <si>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</si>
  <si>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</si>
  <si>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</si>
  <si>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</si>
  <si>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</si>
  <si>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</si>
  <si>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</si>
  <si>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</si>
  <si>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</si>
  <si>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</si>
  <si>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</si>
  <si>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</si>
  <si>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</si>
  <si>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</si>
  <si>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</si>
  <si>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</si>
  <si>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</si>
  <si>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</si>
  <si>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</si>
  <si>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</si>
  <si>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</si>
  <si>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</si>
  <si>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</si>
  <si>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</si>
  <si>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</si>
  <si>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</si>
  <si>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</si>
  <si>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</si>
  <si>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</si>
  <si>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</si>
  <si>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</si>
  <si>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</si>
  <si>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</si>
  <si>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</si>
  <si>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</si>
  <si>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</si>
  <si>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</si>
  <si>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</si>
  <si>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</si>
  <si>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</si>
  <si>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</si>
  <si>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</si>
  <si>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</si>
  <si>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</si>
  <si>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</si>
  <si>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</si>
  <si>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</si>
  <si>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</si>
  <si>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</si>
  <si>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</si>
  <si>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</si>
  <si>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</si>
  <si>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</si>
  <si>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</si>
  <si>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</si>
  <si>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</si>
  <si>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</si>
  <si>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</si>
  <si>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</si>
  <si>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</si>
  <si>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</si>
  <si>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</si>
  <si>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</si>
  <si>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</si>
  <si>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</si>
  <si>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</si>
  <si>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</si>
  <si>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</si>
  <si>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</si>
  <si>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</si>
  <si>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</si>
  <si>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</si>
  <si>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</si>
  <si>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</si>
  <si>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</si>
  <si>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</si>
  <si>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</si>
  <si>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</si>
  <si>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</si>
  <si>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</si>
  <si>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</si>
  <si>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</si>
  <si>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</si>
  <si>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</si>
  <si>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</si>
  <si>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</si>
  <si>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</si>
  <si>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</si>
  <si>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</si>
  <si>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</si>
  <si>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</si>
  <si>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</si>
  <si>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</si>
  <si>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</si>
  <si>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</si>
  <si>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</si>
  <si>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</si>
  <si>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</si>
  <si>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</si>
  <si>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</si>
  <si>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</si>
  <si>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</si>
  <si>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</si>
  <si>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</si>
  <si>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</si>
  <si>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</si>
  <si>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</si>
  <si>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</si>
  <si>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</si>
  <si>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</si>
  <si>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</si>
  <si>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</si>
  <si>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</si>
  <si>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</si>
  <si>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</si>
  <si>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</si>
  <si>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</si>
  <si>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</si>
  <si>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</si>
  <si>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</si>
  <si>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</si>
  <si>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</si>
  <si>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</si>
  <si>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</si>
  <si>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</si>
  <si>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</si>
  <si>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</si>
  <si>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</si>
  <si>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</si>
  <si>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</si>
  <si>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</si>
  <si>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</si>
  <si>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</si>
  <si>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</si>
  <si>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</si>
  <si>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</si>
  <si>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</si>
  <si>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</si>
  <si>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</si>
  <si>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</si>
  <si>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</si>
  <si>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</si>
  <si>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</si>
  <si>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</si>
  <si>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</si>
  <si>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</si>
  <si>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</si>
  <si>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</si>
  <si>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</si>
  <si>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</si>
  <si>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</si>
  <si>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</si>
  <si>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</si>
  <si>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</si>
  <si>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</si>
  <si>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</si>
  <si>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</si>
  <si>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</si>
  <si>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</si>
  <si>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</si>
  <si>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</si>
  <si>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</si>
  <si>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</si>
  <si>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</si>
  <si>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</si>
  <si>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</si>
  <si>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</si>
  <si>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</si>
  <si>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</si>
  <si>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</si>
  <si>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</si>
  <si>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</si>
  <si>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</si>
  <si>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</si>
  <si>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</si>
  <si>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</si>
  <si>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</si>
  <si>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</si>
  <si>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</si>
  <si>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</si>
  <si>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</si>
  <si>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</si>
  <si>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</si>
  <si>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</si>
  <si>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</si>
  <si>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</si>
  <si>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</si>
  <si>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</si>
  <si>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</si>
  <si>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</si>
  <si>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</si>
  <si>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</si>
  <si>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</si>
  <si>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</si>
  <si>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</si>
  <si>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</si>
  <si>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</si>
  <si>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</si>
  <si>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</si>
  <si>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</si>
  <si>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</si>
  <si>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</si>
  <si>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</si>
  <si>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</si>
  <si>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</si>
  <si>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</si>
  <si>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</si>
  <si>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</si>
  <si>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</si>
  <si>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</si>
  <si>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</si>
  <si>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</si>
  <si>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</si>
  <si>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</si>
  <si>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</si>
  <si>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</si>
  <si>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</si>
  <si>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</si>
  <si>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</si>
  <si>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</si>
  <si>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</si>
  <si>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</si>
  <si>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</si>
  <si>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</si>
  <si>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</si>
  <si>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</si>
  <si>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</si>
  <si>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</si>
  <si>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</si>
  <si>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</si>
  <si>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</si>
  <si>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</si>
  <si>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</si>
  <si>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</si>
  <si>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</si>
  <si>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</si>
  <si>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</si>
  <si>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</si>
  <si>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</si>
  <si>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</si>
  <si>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</si>
  <si>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</si>
  <si>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</si>
  <si>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</si>
  <si>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</si>
  <si>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</si>
  <si>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</si>
  <si>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</si>
  <si>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</si>
  <si>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</si>
  <si>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</si>
  <si>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</si>
  <si>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</si>
  <si>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</si>
  <si>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</si>
  <si>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</si>
  <si>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</si>
  <si>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</si>
  <si>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</si>
  <si>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</si>
  <si>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</si>
  <si>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</si>
  <si>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</si>
  <si>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</si>
  <si>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</si>
  <si>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</si>
  <si>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</si>
  <si>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</si>
  <si>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</si>
  <si>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</si>
  <si>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</si>
  <si>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</si>
  <si>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</si>
  <si>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</si>
  <si>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</si>
  <si>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</si>
  <si>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</si>
  <si>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</si>
  <si>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</si>
  <si>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</si>
  <si>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</si>
  <si>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</si>
  <si>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</si>
  <si>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</si>
  <si>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</si>
  <si>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</si>
  <si>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</si>
  <si>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</si>
  <si>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</si>
  <si>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</si>
  <si>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</si>
  <si>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</si>
  <si>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</si>
  <si>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</si>
  <si>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</si>
  <si>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</si>
  <si>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</si>
  <si>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</si>
  <si>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</si>
  <si>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</si>
  <si>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</si>
  <si>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</si>
  <si>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</si>
  <si>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</si>
  <si>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</si>
  <si>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</si>
  <si>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</si>
  <si>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</si>
  <si>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</si>
  <si>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</si>
  <si>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</si>
  <si>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</si>
  <si>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</si>
  <si>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</si>
  <si>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</si>
  <si>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</si>
  <si>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</si>
  <si>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</si>
  <si>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</si>
  <si>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</si>
  <si>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</si>
  <si>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</si>
  <si>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</si>
  <si>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</si>
  <si>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</si>
  <si>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</si>
  <si>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</si>
  <si>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</si>
  <si>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</si>
  <si>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</si>
  <si>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</si>
  <si>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</si>
  <si>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</si>
  <si>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</si>
  <si>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</si>
  <si>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</si>
  <si>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</si>
  <si>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</si>
  <si>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</si>
  <si>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</si>
  <si>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</si>
  <si>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</si>
  <si>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</si>
  <si>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</si>
  <si>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</si>
  <si>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</si>
  <si>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</si>
  <si>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</si>
  <si>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</si>
  <si>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</si>
  <si>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</si>
  <si>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</si>
  <si>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</si>
  <si>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</si>
  <si>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</si>
  <si>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</si>
  <si>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</si>
  <si>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</si>
  <si>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</si>
  <si>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</si>
  <si>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</si>
  <si>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</si>
  <si>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</si>
  <si>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</si>
  <si>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</si>
  <si>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</si>
  <si>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</si>
  <si>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</si>
  <si>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</si>
  <si>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</si>
  <si>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</si>
  <si>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</si>
  <si>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</si>
  <si>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</si>
  <si>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</si>
  <si>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</si>
  <si>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</si>
  <si>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</si>
  <si>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</si>
  <si>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</si>
  <si>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</si>
  <si>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</si>
  <si>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</si>
  <si>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</si>
  <si>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</si>
  <si>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</si>
  <si>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</si>
  <si>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</si>
  <si>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</si>
  <si>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</si>
  <si>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</si>
  <si>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</si>
  <si>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</si>
  <si>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</si>
  <si>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</si>
  <si>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</si>
  <si>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</si>
  <si>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</si>
  <si>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</si>
  <si>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</si>
  <si>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</si>
  <si>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</si>
  <si>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</si>
  <si>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</si>
  <si>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</si>
  <si>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</si>
  <si>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</si>
  <si>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</si>
  <si>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</si>
  <si>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</si>
  <si>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</si>
  <si>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</si>
  <si>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</si>
  <si>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</si>
  <si>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</si>
  <si>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</si>
  <si>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</si>
  <si>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</si>
  <si>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</si>
  <si>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</si>
  <si>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</si>
  <si>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</si>
  <si>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</si>
  <si>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</si>
  <si>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</si>
  <si>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</si>
  <si>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</si>
  <si>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</si>
  <si>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</si>
  <si>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</si>
  <si>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</si>
  <si>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</si>
  <si>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</si>
  <si>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</si>
  <si>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</si>
  <si>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</si>
  <si>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</si>
  <si>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</si>
  <si>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</si>
  <si>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</si>
  <si>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</si>
  <si>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</si>
  <si>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</si>
  <si>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</si>
  <si>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</si>
  <si>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</si>
  <si>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</si>
  <si>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</si>
  <si>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</si>
  <si>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</si>
  <si>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</si>
  <si>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</si>
  <si>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</si>
  <si>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</si>
  <si>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</si>
  <si>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</si>
  <si>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</si>
  <si>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</si>
  <si>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</si>
  <si>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</si>
  <si>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</si>
  <si>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</si>
  <si>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</si>
  <si>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</si>
  <si>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</si>
  <si>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</si>
  <si>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</si>
  <si>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</si>
  <si>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</si>
  <si>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</si>
  <si>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</si>
  <si>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</si>
  <si>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</si>
  <si>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</si>
  <si>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</si>
  <si>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</si>
  <si>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</si>
  <si>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</si>
  <si>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</si>
  <si>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</si>
  <si>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</si>
  <si>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</si>
  <si>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</si>
  <si>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</si>
  <si>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</si>
  <si>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</si>
  <si>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</si>
  <si>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</si>
  <si>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</si>
  <si>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</si>
  <si>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</si>
  <si>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</si>
  <si>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</si>
  <si>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</si>
  <si>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</si>
  <si>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</si>
  <si>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</si>
  <si>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</si>
  <si>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</si>
  <si>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</si>
  <si>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</si>
  <si>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</si>
  <si>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</si>
  <si>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</si>
  <si>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</si>
  <si>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</si>
  <si>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</si>
  <si>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</si>
  <si>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</si>
  <si>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</si>
  <si>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</si>
  <si>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</si>
  <si>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</si>
  <si>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</si>
  <si>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</si>
  <si>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</si>
  <si>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</si>
  <si>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</si>
  <si>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</si>
  <si>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</si>
  <si>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</si>
  <si>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</si>
  <si>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</si>
  <si>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</si>
  <si>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</si>
  <si>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</si>
  <si>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</si>
  <si>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</si>
  <si>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</si>
  <si>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</si>
  <si>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</si>
  <si>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</si>
  <si>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</si>
  <si>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</si>
  <si>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</si>
  <si>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</si>
  <si>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</si>
  <si>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</si>
  <si>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</si>
  <si>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</si>
  <si>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</si>
  <si>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</si>
  <si>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</si>
  <si>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</si>
  <si>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</si>
  <si>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</si>
  <si>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</si>
  <si>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</si>
  <si>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</si>
  <si>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</si>
  <si>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</si>
  <si>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</si>
  <si>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</si>
  <si>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</si>
  <si>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</si>
  <si>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</si>
  <si>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</si>
  <si>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</si>
  <si>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</si>
  <si>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</si>
  <si>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</si>
  <si>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</si>
  <si>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</si>
  <si>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</si>
  <si>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</si>
  <si>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</si>
  <si>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</si>
  <si>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</si>
  <si>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</si>
  <si>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</si>
  <si>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</si>
  <si>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</si>
  <si>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</si>
  <si>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</si>
  <si>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</si>
  <si>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</si>
  <si>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</si>
  <si>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</si>
  <si>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</si>
  <si>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</si>
  <si>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</si>
  <si>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</si>
  <si>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</si>
  <si>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</si>
  <si>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</si>
  <si>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</si>
  <si>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</si>
  <si>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</si>
  <si>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</si>
  <si>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</si>
  <si>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</si>
  <si>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</si>
  <si>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</si>
  <si>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</si>
  <si>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</si>
  <si>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</si>
  <si>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</si>
  <si>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</si>
  <si>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</si>
  <si>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</si>
  <si>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</si>
  <si>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</si>
  <si>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</si>
  <si>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</si>
  <si>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</si>
  <si>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</si>
  <si>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</si>
  <si>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</si>
  <si>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</si>
  <si>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</si>
  <si>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</si>
  <si>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</si>
  <si>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</si>
  <si>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</si>
  <si>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</si>
  <si>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</si>
  <si>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</si>
  <si>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</si>
  <si>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</si>
  <si>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</si>
  <si>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</si>
  <si>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</si>
  <si>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</si>
  <si>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</si>
  <si>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</si>
  <si>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</si>
  <si>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</si>
  <si>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</si>
  <si>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</si>
  <si>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</si>
  <si>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</si>
  <si>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</si>
  <si>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</si>
  <si>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</si>
  <si>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</si>
  <si>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</si>
  <si>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</si>
  <si>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</si>
  <si>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</si>
  <si>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</si>
  <si>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</si>
  <si>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</si>
  <si>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</si>
  <si>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</si>
  <si>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</si>
  <si>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</si>
  <si>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</si>
  <si>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</si>
  <si>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</si>
  <si>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</si>
  <si>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</si>
  <si>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</si>
  <si>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</si>
  <si>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</si>
  <si>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</si>
  <si>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</si>
  <si>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</si>
  <si>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</si>
  <si>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</si>
  <si>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</si>
  <si>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</si>
  <si>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</si>
  <si>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</si>
  <si>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</si>
  <si>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</si>
  <si>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</si>
  <si>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</si>
  <si>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</si>
  <si>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</si>
  <si>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</si>
  <si>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</si>
  <si>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</si>
  <si>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</si>
  <si>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</si>
  <si>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</si>
  <si>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</si>
  <si>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</si>
  <si>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</si>
  <si>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</si>
  <si>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</si>
  <si>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</si>
  <si>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</si>
  <si>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</si>
  <si>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</si>
  <si>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</si>
  <si>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</si>
  <si>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</si>
  <si>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</si>
  <si>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</si>
  <si>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</si>
  <si>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</si>
  <si>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</si>
  <si>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</si>
  <si>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</si>
  <si>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</si>
  <si>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</si>
  <si>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</si>
  <si>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</si>
  <si>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</si>
  <si>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</si>
  <si>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</si>
  <si>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</si>
  <si>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</si>
  <si>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</si>
  <si>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</si>
  <si>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</si>
  <si>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</si>
  <si>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</si>
  <si>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</si>
  <si>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</si>
  <si>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</si>
  <si>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</si>
  <si>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</si>
  <si>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</si>
  <si>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</si>
  <si>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</si>
  <si>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</si>
  <si>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</si>
  <si>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</si>
  <si>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</si>
  <si>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</si>
  <si>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</si>
  <si>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</si>
  <si>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</si>
  <si>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</si>
  <si>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</si>
  <si>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</si>
  <si>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</si>
  <si>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</si>
  <si>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</si>
  <si>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</si>
  <si>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</si>
  <si>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</si>
  <si>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</si>
  <si>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</si>
  <si>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</si>
  <si>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</si>
  <si>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</si>
  <si>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</si>
  <si>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</si>
  <si>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</si>
  <si>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</si>
  <si>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</si>
  <si>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</si>
  <si>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</si>
  <si>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</si>
  <si>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</si>
  <si>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</si>
  <si>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</si>
  <si>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</si>
  <si>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</si>
  <si>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</si>
  <si>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</si>
  <si>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</si>
  <si>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</si>
  <si>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</si>
  <si>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</si>
  <si>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</si>
  <si>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</si>
  <si>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</si>
  <si>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</si>
  <si>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</si>
  <si>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</si>
  <si>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</si>
  <si>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</si>
  <si>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</si>
  <si>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</si>
  <si>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</si>
  <si>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</si>
  <si>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</si>
  <si>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</si>
  <si>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</si>
  <si>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</si>
  <si>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</si>
  <si>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</si>
  <si>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</si>
  <si>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</si>
  <si>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</si>
  <si>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</si>
  <si>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</si>
  <si>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</si>
  <si>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</si>
  <si>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</si>
  <si>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</si>
  <si>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</si>
  <si>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</si>
  <si>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</si>
  <si>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</si>
  <si>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</si>
  <si>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</si>
  <si>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</si>
  <si>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</si>
  <si>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</si>
  <si>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</si>
  <si>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</si>
  <si>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</si>
  <si>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</si>
  <si>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</si>
  <si>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</si>
  <si>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</si>
  <si>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</si>
  <si>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</si>
  <si>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</si>
  <si>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</si>
  <si>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</si>
  <si>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</si>
  <si>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</si>
  <si>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</si>
  <si>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</si>
  <si>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</si>
  <si>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</si>
  <si>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</si>
  <si>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</si>
  <si>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</si>
  <si>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</si>
  <si>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</si>
  <si>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</si>
  <si>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</si>
  <si>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</si>
  <si>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</si>
  <si>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</si>
  <si>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</si>
  <si>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</si>
  <si>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</si>
  <si>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</si>
  <si>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</si>
  <si>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</si>
  <si>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</si>
  <si>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</si>
  <si>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</si>
  <si>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</si>
  <si>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</si>
  <si>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</si>
  <si>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</si>
  <si>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</si>
  <si>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</si>
  <si>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</si>
  <si>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</si>
  <si>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</si>
  <si>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</si>
  <si>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</si>
  <si>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</si>
  <si>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</si>
  <si>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</si>
  <si>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</si>
  <si>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</si>
  <si>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</si>
  <si>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</si>
  <si>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</si>
  <si>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</si>
  <si>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</si>
  <si>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</si>
  <si>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</si>
  <si>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</si>
  <si>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</si>
  <si>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</si>
  <si>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</si>
  <si>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</si>
  <si>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</si>
  <si>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</si>
  <si>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</si>
  <si>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</si>
  <si>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</si>
  <si>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</si>
  <si>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</si>
  <si>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</si>
  <si>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</si>
  <si>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</si>
  <si>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</si>
  <si>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</si>
  <si>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</si>
  <si>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</si>
  <si>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</si>
  <si>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</si>
  <si>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</si>
  <si>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</si>
  <si>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</si>
  <si>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</si>
  <si>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</si>
  <si>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</si>
  <si>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</si>
  <si>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</si>
  <si>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</si>
  <si>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</si>
  <si>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</si>
  <si>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</si>
  <si>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</si>
  <si>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</si>
  <si>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</si>
  <si>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</si>
  <si>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</si>
  <si>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</si>
  <si>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</si>
  <si>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</si>
  <si>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</si>
  <si>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</si>
  <si>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</si>
  <si>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</si>
  <si>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</si>
  <si>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</si>
  <si>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</si>
  <si>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</si>
  <si>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</si>
  <si>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</si>
  <si>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</si>
  <si>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</si>
  <si>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</si>
  <si>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</si>
  <si>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</si>
  <si>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</si>
  <si>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</si>
  <si>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</si>
  <si>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</si>
  <si>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</si>
  <si>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</si>
  <si>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</si>
  <si>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</si>
  <si>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</si>
  <si>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</si>
  <si>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</si>
  <si>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</si>
  <si>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</si>
  <si>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</si>
  <si>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</si>
  <si>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</si>
  <si>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</si>
  <si>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</si>
  <si>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</si>
  <si>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</si>
  <si>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</si>
  <si>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</si>
  <si>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</si>
  <si>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</si>
  <si>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</si>
  <si>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</si>
  <si>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</si>
  <si>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</si>
  <si>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</si>
  <si>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</si>
  <si>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</si>
  <si>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</si>
  <si>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</si>
  <si>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</si>
  <si>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</si>
  <si>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</si>
  <si>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</si>
  <si>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</si>
  <si>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</si>
  <si>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</si>
  <si>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</si>
  <si>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</si>
  <si>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</si>
  <si>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</si>
  <si>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</si>
  <si>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</si>
  <si>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</si>
  <si>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</si>
  <si>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</si>
  <si>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</si>
  <si>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</si>
  <si>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</si>
  <si>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</si>
  <si>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</si>
  <si>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</si>
  <si>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</si>
  <si>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</si>
  <si>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</si>
  <si>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</si>
  <si>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</si>
  <si>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</si>
  <si>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</si>
  <si>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</si>
  <si>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</si>
  <si>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</si>
  <si>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</si>
  <si>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</si>
  <si>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</si>
  <si>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</si>
  <si>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</si>
  <si>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</si>
  <si>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</si>
  <si>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</si>
  <si>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</si>
  <si>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</si>
  <si>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</si>
  <si>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</si>
  <si>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</si>
  <si>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</si>
  <si>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</si>
  <si>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</si>
  <si>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</si>
  <si>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</si>
  <si>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</si>
  <si>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</si>
  <si>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</si>
  <si>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</si>
  <si>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</si>
  <si>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</si>
  <si>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</si>
  <si>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</si>
  <si>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</si>
  <si>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</si>
  <si>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</si>
  <si>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</si>
  <si>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</si>
  <si>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</si>
  <si>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</si>
  <si>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</si>
  <si>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</si>
  <si>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</si>
  <si>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</si>
  <si>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</si>
  <si>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</si>
  <si>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</si>
  <si>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</si>
  <si>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</si>
  <si>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</si>
  <si>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</si>
  <si>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</si>
  <si>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</si>
  <si>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</si>
  <si>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</si>
  <si>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</si>
  <si>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</si>
  <si>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</si>
  <si>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</si>
  <si>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</si>
  <si>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</si>
  <si>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</si>
  <si>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</si>
  <si>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</si>
  <si>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</si>
  <si>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</si>
  <si>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</si>
  <si>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</si>
  <si>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</si>
  <si>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</si>
  <si>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</si>
  <si>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</si>
  <si>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</si>
  <si>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</si>
  <si>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</si>
  <si>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</si>
  <si>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</si>
  <si>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</si>
  <si>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</si>
  <si>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</si>
  <si>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</si>
  <si>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</si>
  <si>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</si>
  <si>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</si>
  <si>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</si>
  <si>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</si>
  <si>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</si>
  <si>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</si>
  <si>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</si>
  <si>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</si>
  <si>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</si>
  <si>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</si>
  <si>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</si>
  <si>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</si>
  <si>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</si>
  <si>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</si>
  <si>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</si>
  <si>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</si>
  <si>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</si>
  <si>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</si>
  <si>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</si>
  <si>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</si>
  <si>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</si>
  <si>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</si>
  <si>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</si>
  <si>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</si>
  <si>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</si>
  <si>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</si>
  <si>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</si>
  <si>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</si>
  <si>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</si>
  <si>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</si>
  <si>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</si>
  <si>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</si>
  <si>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</si>
  <si>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</si>
  <si>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</si>
  <si>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</si>
  <si>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</si>
  <si>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</si>
  <si>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</si>
  <si>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</si>
  <si>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</si>
  <si>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</si>
  <si>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</si>
  <si>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</si>
  <si>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</si>
  <si>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</si>
  <si>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</si>
  <si>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</si>
  <si>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</si>
  <si>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</si>
  <si>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</si>
  <si>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</si>
  <si>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</si>
  <si>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</si>
  <si>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</si>
  <si>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</si>
  <si>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</si>
  <si>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</si>
  <si>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</si>
  <si>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</si>
  <si>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</si>
  <si>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</si>
  <si>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</si>
  <si>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</si>
  <si>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</si>
  <si>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</si>
  <si>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</si>
  <si>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</si>
  <si>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</si>
  <si>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</si>
  <si>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</si>
  <si>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</si>
  <si>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</si>
  <si>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</si>
  <si>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</si>
  <si>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</si>
  <si>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</si>
  <si>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</si>
  <si>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</si>
  <si>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</si>
  <si>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</si>
  <si>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</si>
  <si>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</si>
  <si>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</si>
  <si>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</si>
  <si>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</si>
  <si>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</si>
  <si>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</si>
  <si>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</si>
  <si>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</si>
  <si>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</si>
  <si>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</si>
  <si>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</si>
  <si>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</si>
  <si>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</si>
  <si>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</si>
  <si>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</si>
  <si>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</si>
  <si>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</si>
  <si>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</si>
  <si>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</si>
  <si>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</si>
  <si>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</si>
  <si>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</si>
  <si>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</si>
  <si>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</si>
  <si>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</si>
  <si>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</si>
  <si>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</si>
  <si>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</si>
  <si>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</si>
  <si>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</si>
  <si>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</si>
  <si>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</si>
  <si>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</si>
  <si>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</si>
  <si>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</si>
  <si>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</si>
  <si>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</si>
  <si>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</si>
  <si>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</si>
  <si>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</si>
  <si>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</si>
  <si>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</si>
  <si>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</si>
  <si>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</si>
  <si>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</si>
  <si>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</si>
  <si>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</si>
  <si>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</si>
  <si>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</si>
  <si>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</si>
  <si>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</si>
  <si>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</si>
  <si>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</si>
  <si>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</si>
  <si>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</si>
  <si>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</si>
  <si>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</si>
  <si>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</si>
  <si>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</si>
  <si>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</si>
  <si>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</si>
  <si>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</si>
  <si>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</si>
  <si>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</si>
  <si>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</si>
  <si>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</si>
  <si>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</si>
  <si>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</si>
  <si>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</si>
  <si>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</si>
  <si>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</si>
  <si>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</si>
  <si>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</si>
  <si>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</si>
  <si>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</si>
  <si>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</si>
  <si>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</si>
  <si>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</si>
  <si>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</si>
  <si>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</si>
  <si>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</si>
  <si>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</si>
  <si>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</si>
  <si>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</si>
  <si>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</si>
  <si>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</si>
  <si>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</si>
  <si>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</si>
  <si>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</si>
  <si>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</si>
  <si>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</si>
  <si>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</si>
  <si>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</si>
  <si>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</si>
  <si>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</si>
  <si>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</si>
  <si>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</si>
  <si>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</si>
  <si>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</si>
  <si>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</si>
  <si>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</si>
  <si>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</si>
  <si>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</si>
  <si>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</si>
  <si>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</si>
  <si>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</si>
  <si>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</si>
  <si>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</si>
  <si>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</si>
  <si>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</si>
  <si>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</si>
  <si>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</si>
  <si>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</si>
  <si>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</si>
  <si>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</si>
  <si>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</si>
  <si>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</si>
  <si>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</si>
  <si>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</si>
  <si>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</si>
  <si>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</si>
  <si>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</si>
  <si>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</si>
  <si>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</si>
  <si>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</si>
  <si>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</si>
  <si>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</si>
  <si>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</si>
  <si>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</si>
  <si>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</si>
  <si>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</si>
  <si>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</si>
  <si>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</si>
  <si>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</si>
  <si>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</si>
  <si>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</si>
  <si>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</si>
  <si>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</si>
  <si>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</si>
  <si>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</si>
  <si>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</si>
  <si>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</si>
  <si>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</si>
  <si>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</si>
  <si>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</si>
  <si>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</si>
  <si>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</si>
  <si>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</si>
  <si>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</si>
  <si>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</si>
  <si>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</si>
  <si>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</si>
  <si>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</si>
  <si>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</si>
  <si>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</si>
  <si>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</si>
  <si>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</si>
  <si>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</si>
  <si>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</si>
  <si>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</si>
  <si>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</si>
  <si>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</si>
  <si>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</si>
  <si>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</si>
  <si>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</si>
  <si>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</si>
  <si>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</si>
  <si>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</si>
  <si>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</si>
  <si>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</si>
  <si>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</si>
  <si>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</si>
  <si>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</si>
  <si>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</si>
  <si>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</si>
  <si>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</si>
  <si>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</si>
  <si>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</si>
  <si>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</si>
  <si>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</si>
  <si>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</si>
  <si>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</si>
  <si>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</si>
  <si>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</si>
  <si>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</si>
  <si>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</si>
  <si>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</si>
  <si>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</si>
  <si>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</si>
  <si>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</si>
  <si>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</si>
  <si>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</si>
  <si>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</si>
  <si>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</si>
  <si>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</si>
  <si>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</si>
  <si>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</si>
  <si>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</si>
  <si>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</si>
  <si>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</si>
  <si>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</si>
  <si>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</si>
  <si>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</si>
  <si>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</si>
  <si>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</si>
  <si>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</si>
  <si>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</si>
  <si>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</si>
  <si>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</si>
  <si>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</si>
  <si>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</si>
  <si>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</si>
  <si>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</si>
  <si>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</si>
  <si>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</si>
  <si>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</si>
  <si>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</si>
  <si>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</si>
  <si>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</si>
  <si>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</si>
  <si>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</si>
  <si>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</si>
  <si>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</si>
  <si>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</si>
  <si>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</si>
  <si>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</si>
  <si>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</si>
  <si>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</si>
  <si>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</si>
  <si>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</si>
  <si>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</si>
  <si>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</si>
  <si>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</si>
  <si>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</si>
  <si>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</si>
  <si>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</si>
  <si>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</si>
  <si>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</si>
  <si>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</si>
  <si>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</si>
  <si>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</si>
  <si>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</si>
  <si>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</si>
  <si>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</si>
  <si>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</si>
  <si>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</si>
  <si>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</si>
  <si>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</si>
  <si>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</si>
  <si>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</si>
  <si>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</si>
  <si>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</si>
  <si>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</si>
  <si>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</si>
  <si>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</si>
  <si>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</si>
  <si>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</si>
  <si>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</si>
  <si>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</si>
  <si>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</si>
  <si>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</si>
  <si>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</si>
  <si>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</si>
  <si>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</si>
  <si>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</si>
  <si>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</si>
  <si>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</si>
  <si>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</si>
  <si>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</si>
  <si>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</si>
  <si>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</si>
  <si>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</si>
  <si>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</si>
  <si>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</si>
  <si>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</si>
  <si>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</si>
  <si>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</si>
  <si>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</si>
  <si>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</si>
  <si>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</si>
  <si>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</si>
  <si>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</si>
  <si>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</si>
  <si>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</si>
  <si>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</si>
  <si>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</si>
  <si>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</si>
  <si>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</si>
  <si>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</si>
  <si>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</si>
  <si>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</si>
  <si>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</si>
  <si>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</si>
  <si>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</si>
  <si>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</si>
  <si>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</si>
  <si>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</si>
  <si>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</si>
  <si>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</si>
  <si>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</si>
  <si>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</si>
  <si>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</si>
  <si>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</si>
  <si>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</si>
  <si>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</si>
  <si>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</si>
  <si>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</si>
  <si>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</si>
  <si>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</si>
  <si>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</si>
  <si>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</si>
  <si>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</si>
  <si>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</si>
  <si>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</si>
  <si>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</si>
  <si>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</si>
  <si>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</si>
  <si>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</si>
  <si>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</si>
  <si>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</si>
  <si>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</si>
  <si>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</si>
  <si>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</si>
  <si>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</si>
  <si>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</si>
  <si>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</si>
  <si>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</si>
  <si>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</si>
  <si>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</si>
  <si>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</si>
  <si>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</si>
  <si>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</si>
  <si>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</si>
  <si>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</si>
  <si>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</si>
  <si>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</si>
  <si>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</si>
  <si>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</si>
  <si>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</si>
  <si>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</si>
  <si>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</si>
  <si>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</si>
  <si>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</si>
  <si>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</si>
  <si>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</si>
  <si>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</si>
  <si>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</si>
  <si>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</si>
  <si>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</si>
  <si>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</si>
  <si>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</si>
  <si>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</si>
  <si>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</si>
  <si>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</si>
  <si>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</si>
  <si>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</si>
  <si>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</si>
  <si>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</si>
  <si>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</si>
  <si>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</si>
  <si>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</si>
  <si>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</si>
  <si>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</si>
  <si>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</si>
  <si>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</si>
  <si>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</si>
  <si>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</si>
  <si>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</si>
  <si>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</si>
  <si>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</si>
  <si>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</si>
  <si>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</si>
  <si>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</si>
  <si>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</si>
  <si>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</si>
  <si>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</si>
  <si>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</si>
  <si>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</si>
  <si>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</si>
  <si>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</si>
  <si>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</si>
  <si>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</si>
  <si>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</si>
  <si>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</si>
  <si>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</si>
  <si>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</si>
  <si>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</si>
  <si>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</si>
  <si>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</si>
  <si>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</si>
  <si>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</si>
  <si>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</si>
  <si>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</si>
  <si>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</si>
  <si>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</si>
  <si>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</si>
  <si>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</si>
  <si>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</si>
  <si>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</si>
  <si>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</si>
  <si>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</si>
  <si>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</si>
  <si>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</si>
  <si>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</si>
  <si>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</si>
  <si>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</si>
  <si>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</si>
  <si>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</si>
  <si>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</si>
  <si>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</si>
  <si>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</si>
  <si>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</si>
  <si>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</si>
  <si>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</si>
  <si>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</si>
  <si>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</si>
  <si>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</si>
  <si>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</si>
  <si>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</si>
  <si>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</si>
  <si>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</si>
  <si>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</si>
  <si>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</si>
  <si>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</si>
  <si>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</si>
  <si>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</si>
  <si>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</si>
  <si>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</si>
  <si>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</si>
  <si>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</si>
  <si>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</si>
  <si>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</si>
  <si>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</si>
  <si>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</si>
  <si>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</si>
  <si>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</si>
  <si>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</si>
  <si>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</si>
  <si>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</si>
  <si>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</si>
  <si>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</si>
  <si>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</si>
  <si>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</si>
  <si>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</si>
  <si>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</si>
  <si>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</si>
  <si>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</si>
  <si>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</si>
  <si>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</si>
  <si>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</si>
  <si>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</si>
  <si>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</si>
  <si>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</si>
  <si>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</si>
  <si>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</si>
  <si>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</si>
  <si>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</si>
  <si>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</si>
  <si>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</si>
  <si>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</si>
  <si>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</si>
  <si>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</si>
  <si>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</si>
  <si>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</si>
  <si>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</si>
  <si>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</si>
  <si>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</si>
  <si>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</si>
  <si>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</si>
  <si>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</si>
  <si>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</si>
  <si>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</si>
  <si>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</si>
  <si>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</si>
  <si>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</si>
  <si>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</si>
  <si>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</si>
  <si>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</si>
  <si>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</si>
  <si>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</si>
  <si>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</si>
  <si>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</si>
  <si>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</si>
  <si>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</si>
  <si>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</si>
  <si>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</si>
  <si>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</si>
  <si>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</si>
  <si>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</si>
  <si>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</si>
  <si>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</si>
  <si>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</si>
  <si>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</si>
  <si>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</si>
  <si>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</si>
  <si>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</si>
  <si>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</si>
  <si>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</si>
  <si>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</si>
  <si>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</si>
  <si>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</si>
  <si>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</si>
  <si>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</si>
  <si>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</si>
  <si>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</si>
  <si>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</si>
  <si>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</si>
  <si>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</si>
  <si>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</si>
  <si>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</si>
  <si>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</si>
  <si>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</si>
  <si>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</si>
  <si>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</si>
  <si>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</si>
  <si>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</si>
  <si>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</si>
  <si>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</si>
  <si>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</si>
  <si>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</si>
  <si>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</si>
  <si>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</si>
  <si>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</si>
  <si>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</si>
  <si>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</si>
  <si>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</si>
  <si>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</si>
  <si>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</si>
  <si>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</si>
  <si>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</si>
  <si>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</si>
  <si>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</si>
  <si>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</si>
  <si>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</si>
  <si>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</si>
  <si>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</si>
  <si>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</si>
  <si>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</si>
  <si>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</si>
  <si>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</si>
  <si>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</si>
  <si>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</si>
  <si>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</si>
  <si>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</si>
  <si>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</si>
  <si>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</si>
  <si>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</si>
  <si>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</si>
  <si>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</si>
  <si>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</si>
  <si>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</si>
  <si>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</si>
  <si>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</si>
  <si>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</si>
  <si>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</si>
  <si>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</si>
  <si>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</si>
  <si>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</si>
  <si>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</si>
  <si>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</si>
  <si>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</si>
  <si>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</si>
  <si>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</si>
  <si>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</si>
  <si>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</si>
  <si>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</si>
  <si>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</si>
  <si>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</si>
  <si>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</si>
  <si>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</si>
  <si>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</si>
  <si>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</si>
  <si>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</si>
  <si>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</si>
  <si>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</si>
  <si>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</si>
  <si>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</si>
  <si>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</si>
  <si>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</si>
  <si>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</si>
  <si>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</si>
  <si>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</si>
  <si>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</si>
  <si>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</si>
  <si>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</si>
  <si>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</si>
  <si>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</si>
  <si>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</si>
  <si>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</si>
  <si>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</si>
  <si>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</si>
  <si>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</si>
  <si>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</si>
  <si>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</si>
  <si>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</si>
  <si>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</si>
  <si>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</si>
  <si>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</si>
  <si>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</si>
  <si>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</si>
  <si>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</si>
  <si>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</si>
  <si>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</si>
  <si>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</si>
  <si>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</si>
  <si>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</si>
  <si>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</si>
  <si>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</si>
  <si>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</si>
  <si>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</si>
  <si>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</si>
  <si>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</si>
  <si>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</si>
  <si>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</si>
  <si>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</si>
  <si>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</si>
  <si>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</si>
  <si>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</si>
  <si>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</si>
  <si>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</si>
  <si>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</si>
  <si>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</si>
  <si>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</si>
  <si>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</si>
  <si>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</si>
  <si>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</si>
  <si>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</si>
  <si>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</si>
  <si>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</si>
  <si>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</si>
  <si>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</si>
  <si>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</si>
  <si>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</si>
  <si>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</si>
  <si>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</si>
  <si>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</si>
  <si>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</si>
  <si>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</si>
  <si>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</si>
  <si>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</si>
  <si>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</si>
  <si>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</si>
  <si>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</si>
  <si>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</si>
  <si>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</si>
  <si>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</si>
  <si>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</si>
  <si>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</si>
  <si>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</si>
  <si>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</si>
  <si>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</si>
  <si>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</si>
  <si>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</si>
  <si>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</si>
  <si>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</si>
  <si>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</si>
  <si>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</si>
  <si>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</si>
  <si>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</si>
  <si>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</si>
  <si>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</si>
  <si>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</si>
  <si>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</si>
  <si>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</si>
  <si>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</si>
  <si>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</si>
  <si>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</si>
  <si>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</si>
  <si>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</si>
  <si>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</si>
  <si>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</si>
  <si>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</si>
  <si>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</si>
  <si>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</si>
  <si>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</si>
  <si>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</si>
  <si>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</si>
  <si>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</si>
  <si>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</si>
  <si>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</si>
  <si>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</si>
  <si>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</si>
  <si>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</si>
  <si>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</si>
  <si>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</si>
  <si>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</si>
  <si>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</si>
  <si>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</si>
  <si>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</si>
  <si>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</si>
  <si>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</si>
  <si>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</si>
  <si>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</si>
  <si>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</si>
  <si>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</si>
  <si>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</si>
  <si>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</si>
  <si>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</si>
  <si>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</si>
  <si>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</si>
  <si>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</si>
  <si>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</si>
  <si>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</si>
  <si>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</si>
  <si>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</si>
  <si>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</si>
  <si>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</si>
  <si>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</si>
  <si>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</si>
  <si>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</si>
  <si>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</si>
  <si>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</si>
  <si>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</si>
  <si>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</si>
  <si>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</si>
  <si>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</si>
  <si>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</si>
  <si>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</si>
  <si>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</si>
  <si>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</si>
  <si>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</si>
  <si>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</si>
  <si>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</si>
  <si>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</si>
  <si>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</si>
  <si>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</si>
  <si>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</si>
  <si>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</si>
  <si>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</si>
  <si>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</si>
  <si>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</si>
  <si>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</si>
  <si>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</si>
  <si>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</si>
  <si>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</si>
  <si>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</si>
  <si>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</si>
  <si>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</si>
  <si>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</si>
  <si>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</si>
  <si>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</si>
  <si>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</si>
  <si>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</si>
  <si>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</si>
  <si>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</si>
  <si>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</si>
  <si>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</si>
  <si>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</si>
  <si>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</si>
  <si>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</si>
  <si>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</si>
  <si>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</si>
  <si>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</si>
  <si>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</si>
  <si>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</si>
  <si>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</si>
  <si>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</si>
  <si>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</si>
  <si>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</si>
  <si>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</si>
  <si>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</si>
  <si>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</si>
  <si>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</si>
  <si>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</si>
  <si>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</si>
  <si>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</si>
  <si>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</si>
  <si>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</si>
  <si>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</si>
  <si>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</si>
  <si>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</si>
  <si>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</si>
  <si>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</si>
  <si>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</si>
  <si>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</si>
  <si>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</si>
  <si>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</si>
  <si>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</si>
  <si>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</si>
  <si>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</si>
  <si>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</si>
  <si>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</si>
  <si>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</si>
  <si>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</si>
  <si>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</si>
  <si>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</si>
  <si>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</si>
  <si>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</si>
  <si>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</si>
  <si>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</si>
  <si>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</si>
  <si>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</si>
  <si>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</si>
  <si>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</si>
  <si>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</si>
  <si>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</si>
  <si>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</si>
  <si>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</si>
  <si>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</si>
  <si>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</si>
  <si>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</si>
  <si>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</si>
  <si>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</si>
  <si>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</si>
  <si>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</si>
  <si>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</si>
  <si>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</si>
  <si>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</si>
  <si>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</si>
  <si>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</si>
  <si>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</si>
  <si>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</si>
  <si>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</si>
  <si>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</si>
  <si>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</si>
  <si>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</si>
  <si>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</si>
  <si>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</si>
  <si>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</si>
  <si>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</si>
  <si>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</si>
  <si>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</si>
  <si>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</si>
  <si>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</si>
  <si>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</si>
  <si>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</si>
  <si>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</si>
  <si>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</si>
  <si>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</si>
  <si>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</si>
  <si>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</si>
  <si>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</si>
  <si>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</si>
  <si>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</si>
  <si>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</si>
  <si>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</si>
  <si>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</si>
  <si>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</si>
  <si>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</si>
  <si>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</si>
  <si>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</si>
  <si>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</si>
  <si>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</si>
  <si>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</si>
  <si>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</si>
  <si>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</si>
  <si>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</si>
  <si>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</si>
  <si>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</si>
  <si>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</si>
  <si>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</si>
  <si>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</si>
  <si>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</si>
  <si>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</si>
  <si>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</si>
  <si>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</si>
  <si>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</si>
  <si>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</si>
  <si>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</si>
  <si>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</si>
  <si>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</si>
  <si>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</si>
  <si>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</si>
  <si>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</si>
  <si>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</si>
  <si>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</si>
  <si>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</si>
  <si>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</si>
  <si>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</si>
  <si>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</si>
  <si>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</si>
  <si>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</si>
  <si>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</si>
  <si>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</si>
  <si>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</si>
  <si>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</si>
  <si>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</si>
  <si>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</si>
  <si>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</si>
  <si>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</si>
  <si>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</si>
  <si>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</si>
  <si>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</si>
  <si>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</si>
  <si>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</si>
  <si>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</si>
  <si>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</si>
  <si>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</si>
  <si>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</si>
  <si>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</si>
  <si>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</si>
  <si>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</si>
  <si>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</si>
  <si>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</si>
  <si>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</si>
  <si>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</si>
  <si>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</si>
  <si>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</si>
  <si>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</si>
  <si>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</si>
  <si>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</si>
  <si>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</si>
  <si>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</si>
  <si>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</si>
  <si>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</si>
  <si>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</si>
  <si>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</si>
  <si>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</si>
  <si>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</si>
  <si>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</si>
  <si>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</si>
  <si>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</si>
  <si>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</si>
  <si>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</si>
  <si>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</si>
  <si>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</si>
  <si>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</si>
  <si>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</si>
  <si>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</si>
  <si>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</si>
  <si>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</si>
  <si>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</si>
  <si>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</si>
  <si>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</si>
  <si>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</si>
  <si>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</si>
  <si>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</si>
  <si>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</si>
  <si>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</si>
  <si>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</si>
  <si>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</si>
  <si>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</si>
  <si>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</si>
  <si>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</si>
  <si>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</si>
  <si>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</si>
  <si>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</si>
  <si>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</si>
  <si>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</si>
  <si>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</si>
  <si>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</si>
  <si>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</si>
  <si>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</si>
  <si>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</si>
  <si>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</si>
  <si>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</si>
  <si>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</si>
  <si>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</si>
  <si>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</si>
  <si>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</si>
  <si>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</si>
  <si>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</si>
  <si>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</si>
  <si>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</si>
  <si>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</si>
  <si>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</si>
  <si>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</si>
  <si>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</si>
  <si>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</si>
  <si>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</si>
  <si>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</si>
  <si>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</si>
  <si>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</si>
  <si>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</si>
  <si>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</si>
  <si>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</si>
  <si>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</si>
  <si>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</si>
  <si>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</si>
  <si>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</si>
  <si>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</si>
  <si>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</si>
  <si>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</si>
  <si>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</si>
  <si>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</si>
  <si>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</si>
  <si>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</si>
  <si>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</si>
  <si>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</si>
  <si>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</si>
  <si>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</si>
  <si>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</si>
  <si>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</si>
  <si>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</si>
  <si>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</si>
  <si>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</si>
  <si>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</si>
  <si>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</si>
  <si>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</si>
  <si>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</si>
  <si>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</si>
  <si>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</si>
  <si>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</si>
  <si>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</si>
  <si>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</si>
  <si>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</si>
  <si>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</si>
  <si>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</si>
  <si>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</si>
  <si>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</si>
  <si>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</si>
  <si>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</si>
  <si>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</si>
  <si>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</si>
  <si>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</si>
  <si>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</si>
  <si>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</si>
  <si>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</si>
  <si>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</si>
  <si>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</si>
  <si>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</si>
  <si>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</si>
  <si>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</si>
  <si>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</si>
  <si>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</si>
  <si>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</si>
  <si>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</si>
  <si>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</si>
  <si>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</si>
  <si>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</si>
  <si>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</si>
  <si>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</si>
  <si>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</si>
  <si>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</si>
  <si>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</si>
  <si>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</si>
  <si>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</si>
  <si>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</si>
  <si>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</si>
  <si>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</si>
  <si>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</si>
  <si>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</si>
  <si>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</si>
  <si>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</si>
  <si>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</si>
  <si>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</si>
  <si>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</si>
  <si>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</si>
  <si>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</si>
  <si>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</si>
  <si>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</si>
  <si>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</si>
  <si>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</si>
  <si>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</si>
  <si>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</si>
  <si>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</si>
  <si>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</si>
  <si>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</si>
  <si>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</si>
  <si>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</si>
  <si>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</si>
  <si>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</si>
  <si>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</si>
  <si>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</si>
  <si>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</si>
  <si>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</si>
  <si>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</si>
  <si>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</si>
  <si>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</si>
  <si>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</si>
  <si>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</si>
  <si>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</si>
  <si>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</si>
  <si>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</si>
  <si>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</si>
  <si>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</si>
  <si>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</si>
  <si>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</si>
  <si>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</si>
  <si>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</si>
  <si>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</si>
  <si>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</si>
  <si>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</si>
  <si>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</si>
  <si>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</si>
  <si>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</si>
  <si>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</si>
  <si>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</si>
  <si>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</si>
  <si>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</si>
  <si>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</si>
  <si>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</si>
  <si>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</si>
  <si>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</si>
  <si>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</si>
  <si>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</si>
  <si>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</si>
  <si>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</si>
  <si>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</si>
  <si>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</si>
  <si>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</si>
  <si>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</si>
  <si>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</si>
  <si>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</si>
  <si>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</si>
  <si>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</si>
  <si>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</si>
  <si>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</si>
  <si>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</si>
  <si>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</si>
  <si>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</si>
  <si>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</si>
  <si>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</si>
  <si>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</si>
  <si>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</si>
  <si>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</si>
  <si>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</si>
  <si>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</si>
  <si>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</si>
  <si>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</si>
  <si>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</si>
  <si>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</si>
  <si>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</si>
  <si>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</si>
  <si>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</si>
  <si>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</si>
  <si>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</si>
  <si>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</si>
  <si>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</si>
  <si>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</si>
  <si>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</si>
  <si>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</si>
  <si>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</si>
  <si>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</si>
  <si>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</si>
  <si>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</si>
  <si>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</si>
  <si>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</si>
  <si>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</si>
  <si>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</si>
  <si>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</si>
  <si>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</si>
  <si>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</si>
  <si>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</si>
  <si>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</si>
  <si>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</si>
  <si>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</si>
  <si>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</si>
  <si>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</si>
  <si>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</si>
  <si>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</si>
  <si>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</si>
  <si>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</si>
  <si>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</si>
  <si>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</si>
  <si>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</si>
  <si>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</si>
  <si>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</si>
  <si>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</si>
  <si>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</si>
  <si>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</si>
  <si>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</si>
  <si>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</si>
  <si>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</si>
  <si>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</si>
  <si>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</si>
  <si>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</si>
  <si>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</si>
  <si>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</si>
  <si>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</si>
  <si>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</si>
  <si>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</si>
  <si>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</si>
  <si>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</si>
  <si>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</si>
  <si>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</si>
  <si>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</si>
  <si>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</si>
  <si>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</si>
  <si>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</si>
  <si>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</si>
  <si>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</si>
  <si>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</si>
  <si>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</si>
  <si>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</si>
  <si>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</si>
  <si>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</si>
  <si>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</si>
  <si>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</si>
  <si>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</si>
  <si>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</si>
  <si>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</si>
  <si>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</si>
  <si>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</si>
  <si>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</si>
  <si>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</si>
  <si>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</si>
  <si>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</si>
  <si>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</si>
  <si>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</si>
  <si>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</si>
  <si>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</si>
  <si>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</si>
  <si>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</si>
  <si>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</si>
  <si>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</si>
  <si>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</si>
  <si>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</si>
  <si>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</si>
  <si>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</si>
  <si>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</si>
  <si>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</si>
  <si>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</si>
  <si>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</si>
  <si>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</si>
  <si>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</si>
  <si>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</si>
  <si>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</si>
  <si>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</si>
  <si>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</si>
  <si>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</si>
  <si>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</si>
  <si>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</si>
  <si>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</si>
  <si>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</si>
  <si>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</si>
  <si>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</si>
  <si>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</si>
  <si>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</si>
  <si>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</si>
  <si>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</si>
  <si>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</si>
  <si>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</si>
  <si>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</si>
  <si>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</si>
  <si>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</si>
  <si>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</si>
  <si>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</si>
  <si>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</si>
  <si>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</si>
  <si>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</si>
  <si>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</si>
  <si>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</si>
  <si>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</si>
  <si>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</si>
  <si>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</si>
  <si>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</si>
  <si>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</si>
  <si>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</si>
  <si>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</si>
  <si>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</si>
  <si>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</si>
  <si>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</si>
  <si>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</si>
  <si>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</si>
  <si>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</si>
  <si>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</si>
  <si>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</si>
  <si>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</si>
  <si>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</si>
  <si>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</si>
  <si>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</si>
  <si>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</si>
  <si>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</si>
  <si>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</si>
  <si>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</si>
  <si>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</si>
  <si>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</si>
  <si>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</si>
  <si>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</si>
  <si>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</si>
  <si>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</si>
  <si>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</si>
  <si>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</si>
  <si>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</si>
  <si>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</si>
  <si>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</si>
  <si>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</si>
  <si>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</si>
  <si>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</si>
  <si>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</si>
  <si>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</si>
  <si>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</si>
  <si>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</si>
  <si>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</si>
  <si>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</si>
  <si>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</si>
  <si>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</si>
  <si>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</si>
  <si>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</si>
  <si>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</si>
  <si>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</si>
  <si>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</si>
  <si>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</si>
  <si>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</si>
  <si>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</si>
  <si>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</si>
  <si>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</si>
  <si>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</si>
  <si>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</si>
  <si>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</si>
  <si>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</si>
  <si>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</si>
  <si>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</si>
  <si>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</si>
  <si>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</si>
  <si>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</si>
  <si>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</si>
  <si>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</si>
  <si>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</si>
  <si>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</si>
  <si>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</si>
  <si>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</si>
  <si>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</si>
  <si>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</si>
  <si>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</si>
  <si>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</si>
  <si>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</si>
  <si>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</si>
  <si>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</si>
  <si>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</si>
  <si>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</si>
  <si>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</si>
  <si>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</si>
  <si>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</si>
  <si>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</si>
  <si>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</si>
  <si>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</si>
  <si>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</si>
  <si>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</si>
  <si>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</si>
  <si>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</si>
  <si>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</si>
  <si>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</si>
  <si>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</si>
  <si>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</si>
  <si>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</si>
  <si>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</si>
  <si>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</si>
  <si>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</si>
  <si>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</si>
  <si>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</si>
  <si>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</si>
  <si>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</si>
  <si>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</si>
  <si>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</si>
  <si>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</si>
  <si>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</si>
  <si>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</si>
  <si>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</si>
  <si>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</si>
  <si>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</si>
  <si>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</si>
  <si>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</si>
  <si>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</si>
  <si>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</si>
  <si>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</si>
  <si>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</si>
  <si>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</si>
  <si>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</si>
  <si>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</si>
  <si>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</si>
  <si>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</si>
  <si>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</si>
  <si>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</si>
  <si>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</si>
  <si>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</si>
  <si>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</si>
  <si>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</si>
  <si>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</si>
  <si>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</si>
  <si>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</si>
  <si>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</si>
  <si>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</si>
  <si>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</si>
  <si>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</si>
  <si>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</si>
  <si>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</si>
  <si>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</si>
  <si>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</si>
  <si>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</si>
  <si>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</si>
  <si>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</si>
  <si>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</si>
  <si>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</si>
  <si>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</si>
  <si>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</si>
  <si>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</si>
  <si>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</si>
  <si>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</si>
  <si>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</si>
  <si>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</si>
  <si>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</si>
  <si>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</si>
  <si>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</si>
  <si>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</si>
  <si>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</si>
  <si>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</si>
  <si>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</si>
  <si>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</si>
  <si>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</si>
  <si>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</si>
  <si>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</si>
  <si>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</si>
  <si>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</si>
  <si>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</si>
  <si>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</si>
  <si>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</si>
  <si>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</si>
  <si>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</si>
  <si>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</si>
  <si>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</si>
  <si>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</si>
  <si>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</si>
  <si>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</si>
  <si>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</si>
  <si>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</si>
  <si>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</si>
  <si>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</si>
  <si>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</si>
  <si>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</si>
  <si>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</si>
  <si>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</si>
  <si>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</si>
  <si>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</si>
  <si>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</si>
  <si>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</si>
  <si>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</si>
  <si>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</si>
  <si>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</si>
  <si>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</si>
  <si>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</si>
  <si>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</si>
  <si>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</si>
  <si>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</si>
  <si>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</si>
  <si>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</si>
  <si>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</si>
  <si>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</si>
  <si>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</si>
  <si>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</si>
  <si>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</si>
  <si>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</si>
  <si>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</si>
  <si>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</si>
  <si>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</si>
  <si>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</si>
  <si>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</si>
  <si>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</si>
  <si>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</si>
  <si>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</si>
  <si>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</si>
  <si>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</si>
  <si>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</si>
  <si>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</si>
  <si>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</si>
  <si>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</si>
  <si>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</si>
  <si>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</si>
  <si>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</si>
  <si>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</si>
  <si>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</si>
  <si>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</si>
  <si>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</si>
  <si>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</si>
  <si>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</si>
  <si>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</si>
  <si>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</si>
  <si>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</si>
  <si>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</si>
  <si>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</si>
  <si>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</si>
  <si>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</si>
  <si>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</si>
  <si>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</si>
  <si>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</si>
  <si>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</si>
  <si>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</si>
  <si>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</si>
  <si>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</si>
  <si>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</si>
  <si>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</si>
  <si>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</si>
  <si>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</si>
  <si>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</si>
  <si>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</si>
  <si>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</si>
  <si>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</si>
  <si>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</si>
  <si>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</si>
  <si>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</si>
  <si>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</si>
  <si>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</si>
  <si>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</si>
  <si>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</si>
  <si>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</si>
  <si>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</si>
  <si>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</si>
  <si>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</si>
  <si>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</si>
  <si>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</si>
  <si>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</si>
  <si>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</si>
  <si>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</si>
  <si>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</si>
  <si>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</si>
  <si>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</si>
  <si>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</si>
  <si>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</si>
  <si>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</si>
  <si>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</si>
  <si>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</si>
  <si>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</si>
  <si>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</si>
  <si>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</si>
  <si>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</si>
  <si>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</si>
  <si>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</si>
  <si>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</si>
  <si>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</si>
  <si>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</si>
  <si>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</si>
  <si>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</si>
  <si>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</si>
  <si>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</si>
  <si>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</si>
  <si>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</si>
  <si>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</si>
  <si>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</si>
  <si>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</si>
  <si>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</si>
  <si>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</si>
  <si>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</si>
  <si>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</si>
  <si>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</si>
  <si>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</si>
  <si>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</si>
  <si>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</si>
  <si>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</si>
  <si>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</si>
  <si>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</si>
  <si>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</si>
  <si>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</si>
  <si>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</si>
  <si>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</si>
  <si>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</si>
  <si>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</si>
  <si>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</si>
  <si>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</si>
  <si>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</si>
  <si>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</si>
  <si>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</si>
  <si>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</si>
  <si>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</si>
  <si>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</si>
  <si>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</si>
  <si>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</si>
  <si>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</si>
  <si>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</si>
  <si>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</si>
  <si>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</si>
  <si>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</si>
  <si>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</si>
  <si>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</si>
  <si>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</si>
  <si>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</si>
  <si>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</si>
  <si>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</si>
  <si>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</si>
  <si>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</si>
  <si>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</si>
  <si>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</si>
  <si>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</si>
  <si>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</si>
  <si>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</si>
  <si>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</si>
  <si>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</si>
  <si>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</si>
  <si>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</si>
  <si>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</si>
  <si>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</si>
  <si>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</si>
  <si>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</si>
  <si>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</si>
  <si>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</si>
  <si>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</si>
  <si>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</si>
  <si>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</si>
  <si>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</si>
  <si>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</si>
  <si>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</si>
  <si>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</si>
  <si>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</si>
  <si>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</si>
  <si>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</si>
  <si>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</si>
  <si>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</si>
  <si>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</si>
  <si>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</si>
  <si>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</si>
  <si>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</si>
  <si>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</si>
  <si>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</si>
  <si>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</si>
  <si>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</si>
  <si>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</si>
  <si>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</si>
  <si>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</si>
  <si>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</si>
  <si>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</si>
  <si>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</si>
  <si>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</si>
  <si>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</si>
  <si>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</si>
  <si>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</si>
  <si>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</si>
  <si>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</si>
  <si>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</si>
  <si>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</si>
  <si>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</si>
  <si>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</si>
  <si>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</si>
  <si>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</si>
  <si>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</si>
  <si>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</si>
  <si>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</si>
  <si>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</si>
  <si>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</si>
  <si>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</si>
  <si>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</si>
  <si>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</si>
  <si>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</si>
  <si>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</si>
  <si>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</si>
  <si>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</si>
  <si>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</si>
  <si>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</si>
  <si>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</si>
  <si>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</si>
  <si>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</si>
  <si>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</si>
  <si>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</si>
  <si>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</si>
  <si>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</si>
  <si>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</si>
  <si>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</si>
  <si>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</si>
  <si>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</si>
  <si>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</si>
  <si>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</si>
  <si>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</si>
  <si>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</si>
  <si>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</si>
  <si>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</si>
  <si>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</si>
  <si>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</si>
  <si>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</si>
  <si>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</si>
  <si>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</si>
  <si>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</si>
  <si>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</si>
  <si>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</si>
  <si>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</si>
  <si>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</si>
  <si>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</si>
  <si>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</si>
  <si>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</si>
  <si>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</si>
  <si>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</si>
  <si>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</si>
  <si>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</si>
  <si>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</si>
  <si>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</si>
  <si>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</si>
  <si>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</si>
  <si>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</si>
  <si>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</si>
  <si>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</si>
  <si>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</si>
  <si>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</si>
  <si>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</si>
  <si>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</si>
  <si>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</si>
  <si>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</si>
  <si>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</si>
  <si>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</si>
  <si>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</si>
  <si>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</si>
  <si>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</si>
  <si>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</si>
  <si>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</si>
  <si>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</si>
  <si>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</si>
  <si>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</si>
  <si>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</si>
  <si>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</si>
  <si>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</si>
  <si>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</si>
  <si>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</si>
  <si>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</si>
  <si>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</si>
  <si>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</si>
  <si>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</si>
  <si>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</si>
  <si>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</si>
  <si>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</si>
  <si>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</si>
  <si>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</si>
  <si>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</si>
  <si>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</si>
  <si>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</si>
  <si>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</si>
  <si>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</si>
  <si>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</si>
  <si>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</si>
  <si>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</si>
  <si>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</si>
  <si>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</si>
  <si>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</si>
  <si>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</si>
  <si>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</si>
  <si>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</si>
  <si>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</si>
  <si>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</si>
  <si>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</si>
  <si>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</si>
  <si>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</si>
  <si>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</si>
  <si>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</si>
  <si>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</si>
  <si>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</si>
  <si>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</si>
  <si>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</si>
  <si>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</si>
  <si>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</si>
  <si>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</si>
  <si>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</si>
  <si>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</si>
  <si>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</si>
  <si>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</si>
  <si>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</si>
  <si>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</si>
  <si>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</si>
  <si>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</si>
  <si>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</si>
  <si>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</si>
  <si>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</si>
  <si>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</si>
  <si>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</si>
  <si>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</si>
  <si>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</si>
  <si>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</si>
  <si>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</si>
  <si>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</si>
  <si>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</si>
  <si>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</si>
  <si>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</si>
  <si>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</si>
  <si>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</si>
  <si>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</si>
  <si>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</si>
  <si>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</si>
  <si>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</si>
  <si>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</si>
  <si>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</si>
  <si>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</si>
  <si>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</si>
  <si>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</si>
  <si>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</si>
  <si>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</si>
  <si>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</si>
  <si>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</si>
  <si>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</si>
  <si>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</si>
  <si>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</si>
  <si>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</si>
  <si>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</si>
  <si>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</si>
  <si>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</si>
  <si>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</si>
  <si>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</si>
  <si>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</si>
  <si>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</si>
  <si>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</si>
  <si>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</si>
  <si>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</si>
  <si>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</si>
  <si>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</si>
  <si>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</si>
  <si>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</si>
  <si>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</si>
  <si>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</si>
  <si>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</si>
  <si>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</si>
  <si>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</si>
  <si>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</si>
  <si>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</si>
  <si>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</si>
  <si>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</si>
  <si>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</si>
  <si>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</si>
  <si>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</si>
  <si>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</si>
  <si>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</si>
  <si>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</si>
  <si>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</si>
  <si>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</si>
  <si>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</si>
  <si>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</si>
  <si>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</si>
  <si>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</si>
  <si>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</si>
  <si>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</si>
  <si>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</si>
  <si>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</si>
  <si>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</si>
  <si>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</si>
  <si>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</si>
  <si>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</si>
  <si>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</si>
  <si>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</si>
  <si>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</si>
  <si>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</si>
  <si>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</si>
  <si>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</si>
  <si>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</si>
  <si>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</si>
  <si>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</si>
  <si>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</si>
  <si>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</si>
  <si>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</si>
  <si>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</si>
  <si>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</si>
  <si>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</si>
  <si>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</si>
  <si>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</si>
  <si>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</si>
  <si>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</si>
  <si>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</si>
  <si>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</si>
  <si>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</si>
  <si>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</si>
  <si>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</si>
  <si>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</si>
  <si>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</si>
  <si>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</si>
  <si>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</si>
  <si>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</si>
  <si>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</si>
  <si>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</si>
  <si>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</si>
  <si>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</si>
  <si>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</si>
  <si>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</si>
  <si>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</si>
  <si>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</si>
  <si>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</si>
  <si>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</si>
  <si>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</si>
  <si>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</si>
  <si>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</si>
  <si>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</si>
  <si>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</si>
  <si>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</si>
  <si>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</si>
  <si>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</si>
  <si>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</si>
  <si>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</si>
  <si>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</si>
  <si>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</si>
  <si>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</si>
  <si>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</si>
  <si>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</si>
  <si>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</si>
  <si>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</si>
  <si>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</si>
  <si>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</si>
  <si>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</si>
  <si>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</si>
  <si>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</si>
  <si>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</si>
  <si>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</si>
  <si>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</si>
  <si>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</si>
  <si>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</si>
  <si>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</si>
  <si>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</si>
  <si>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</si>
  <si>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</si>
  <si>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</si>
  <si>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</si>
  <si>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</si>
  <si>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</si>
  <si>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</si>
  <si>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</si>
  <si>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</si>
  <si>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</si>
  <si>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</si>
  <si>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</si>
  <si>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</si>
  <si>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</si>
  <si>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</si>
  <si>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</si>
  <si>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</si>
  <si>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</si>
  <si>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</si>
  <si>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</si>
  <si>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</si>
  <si>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</si>
  <si>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</si>
  <si>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</si>
  <si>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</si>
  <si>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</si>
  <si>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</si>
  <si>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</si>
  <si>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</si>
  <si>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</si>
  <si>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</si>
  <si>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</si>
  <si>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</si>
  <si>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</si>
  <si>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</si>
  <si>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</si>
  <si>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</si>
  <si>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</si>
  <si>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</si>
  <si>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</si>
  <si>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</si>
  <si>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</si>
  <si>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</si>
  <si>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</si>
  <si>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</si>
  <si>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</si>
  <si>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</si>
  <si>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</si>
  <si>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</si>
  <si>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</si>
  <si>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</si>
  <si>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</si>
  <si>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</si>
  <si>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</si>
  <si>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</si>
  <si>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</si>
  <si>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</si>
  <si>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</si>
  <si>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</si>
  <si>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</si>
  <si>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</si>
  <si>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</si>
  <si>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</si>
  <si>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</si>
  <si>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</si>
  <si>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</si>
  <si>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</si>
  <si>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</si>
  <si>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</si>
  <si>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</si>
  <si>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</si>
  <si>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</si>
  <si>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</si>
  <si>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</si>
  <si>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</si>
  <si>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</si>
  <si>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</si>
  <si>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</si>
  <si>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</si>
  <si>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</si>
  <si>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</si>
  <si>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</si>
  <si>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</si>
  <si>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</si>
  <si>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</si>
  <si>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</si>
  <si>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</si>
  <si>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</si>
  <si>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</si>
  <si>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</si>
  <si>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</si>
  <si>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</si>
  <si>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</si>
  <si>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</si>
  <si>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</si>
  <si>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</si>
  <si>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</si>
  <si>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</si>
  <si>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</si>
  <si>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</si>
  <si>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</si>
  <si>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</si>
  <si>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</si>
  <si>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</si>
  <si>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</si>
  <si>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</si>
  <si>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</si>
  <si>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</si>
  <si>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</si>
  <si>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</si>
  <si>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</si>
  <si>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</si>
  <si>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</si>
  <si>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</si>
  <si>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</si>
  <si>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</si>
  <si>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</si>
  <si>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</si>
  <si>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</si>
  <si>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</si>
  <si>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</si>
  <si>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</si>
  <si>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</si>
  <si>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</si>
  <si>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</si>
  <si>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</si>
  <si>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</si>
  <si>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</si>
  <si>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</si>
  <si>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</si>
  <si>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</si>
  <si>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</si>
  <si>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</si>
  <si>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</si>
  <si>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</si>
  <si>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</si>
  <si>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</si>
  <si>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</si>
  <si>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</si>
  <si>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</si>
  <si>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</si>
  <si>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</si>
  <si>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</si>
  <si>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</si>
  <si>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</si>
  <si>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</si>
  <si>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</si>
  <si>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</si>
  <si>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</si>
  <si>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</si>
  <si>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</si>
  <si>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</si>
  <si>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</si>
  <si>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</si>
  <si>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</si>
  <si>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</si>
  <si>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</si>
  <si>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</si>
  <si>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</si>
  <si>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</si>
  <si>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</si>
  <si>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</si>
  <si>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</si>
  <si>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</si>
  <si>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</si>
  <si>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</si>
  <si>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</si>
  <si>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</si>
  <si>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</si>
  <si>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</si>
  <si>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</si>
  <si>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</si>
  <si>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</si>
  <si>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</si>
  <si>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</si>
  <si>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</si>
  <si>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</si>
  <si>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</si>
  <si>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</si>
  <si>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</si>
  <si>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</si>
  <si>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</si>
  <si>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</si>
  <si>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</si>
  <si>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</si>
  <si>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</si>
  <si>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</si>
  <si>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</si>
  <si>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</si>
  <si>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</si>
  <si>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</si>
  <si>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</si>
  <si>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</si>
  <si>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</si>
  <si>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</si>
  <si>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</si>
  <si>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</si>
  <si>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</si>
  <si>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</si>
  <si>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</si>
  <si>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</si>
  <si>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</si>
  <si>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</si>
  <si>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</si>
  <si>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</si>
  <si>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</si>
  <si>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</si>
  <si>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</si>
  <si>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</si>
  <si>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</si>
  <si>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</si>
  <si>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</si>
  <si>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</si>
  <si>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</si>
  <si>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</si>
  <si>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</si>
  <si>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</si>
  <si>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</si>
  <si>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</si>
  <si>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</si>
  <si>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</si>
  <si>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</si>
  <si>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</si>
  <si>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</si>
  <si>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</si>
  <si>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</si>
  <si>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</si>
  <si>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</si>
  <si>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</si>
  <si>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</si>
  <si>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</si>
  <si>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</si>
  <si>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</si>
  <si>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</si>
  <si>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</si>
  <si>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</si>
  <si>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</si>
  <si>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</si>
  <si>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</si>
  <si>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</si>
  <si>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</si>
  <si>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</si>
  <si>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</si>
  <si>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</si>
  <si>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</si>
  <si>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</si>
  <si>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</si>
  <si>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</si>
  <si>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</si>
  <si>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</si>
  <si>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</si>
  <si>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</si>
  <si>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</si>
  <si>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</si>
  <si>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</si>
  <si>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</si>
  <si>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</si>
  <si>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</si>
  <si>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</si>
  <si>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</si>
  <si>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</si>
  <si>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</si>
  <si>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</si>
  <si>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</si>
  <si>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</si>
  <si>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</si>
  <si>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</si>
  <si>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</si>
  <si>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</si>
  <si>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</si>
  <si>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</si>
  <si>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</si>
  <si>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</si>
  <si>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</si>
  <si>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</si>
  <si>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</si>
  <si>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</si>
  <si>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</si>
  <si>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</si>
  <si>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</si>
  <si>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</si>
  <si>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</si>
  <si>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</si>
  <si>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</si>
  <si>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</si>
  <si>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</si>
  <si>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</si>
  <si>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</si>
  <si>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</si>
  <si>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</si>
  <si>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</si>
  <si>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</si>
  <si>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</si>
  <si>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</si>
  <si>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</si>
  <si>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</si>
  <si>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</si>
  <si>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</si>
  <si>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</si>
  <si>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</si>
  <si>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</si>
  <si>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</si>
  <si>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</si>
  <si>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</si>
  <si>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</si>
  <si>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</si>
  <si>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</si>
  <si>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</si>
  <si>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</si>
  <si>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</si>
  <si>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</si>
  <si>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</si>
  <si>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</si>
  <si>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</si>
  <si>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</si>
  <si>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</si>
  <si>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</si>
  <si>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</si>
  <si>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</si>
  <si>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</si>
  <si>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</si>
  <si>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</si>
  <si>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</si>
  <si>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</si>
  <si>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</si>
  <si>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</si>
  <si>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</si>
  <si>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</si>
  <si>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</si>
  <si>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</si>
  <si>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</si>
  <si>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</si>
  <si>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</si>
  <si>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</si>
  <si>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</si>
  <si>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</si>
  <si>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</si>
  <si>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</si>
  <si>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</si>
  <si>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</si>
  <si>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</si>
  <si>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</si>
  <si>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</si>
  <si>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</si>
  <si>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</si>
  <si>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</si>
  <si>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</si>
  <si>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</si>
  <si>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</si>
  <si>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</si>
  <si>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</si>
  <si>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</si>
  <si>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</si>
  <si>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</si>
  <si>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</si>
  <si>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</si>
  <si>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</si>
  <si>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</si>
  <si>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</si>
  <si>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</si>
  <si>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</si>
  <si>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</si>
  <si>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</si>
  <si>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</si>
  <si>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</si>
  <si>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</si>
  <si>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</si>
  <si>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</si>
  <si>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</si>
  <si>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</si>
  <si>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</si>
  <si>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</si>
  <si>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</si>
  <si>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</si>
  <si>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</si>
  <si>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</si>
  <si>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</si>
  <si>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</si>
  <si>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</si>
  <si>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</si>
  <si>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</si>
  <si>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</si>
  <si>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</si>
  <si>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</si>
  <si>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</si>
  <si>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</si>
  <si>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</si>
  <si>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</si>
  <si>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</si>
  <si>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</si>
  <si>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</si>
  <si>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</si>
  <si>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</si>
  <si>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</si>
  <si>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</si>
  <si>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</si>
  <si>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</si>
  <si>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</si>
  <si>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</si>
  <si>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</si>
  <si>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</si>
  <si>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</si>
  <si>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</si>
  <si>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</si>
  <si>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</si>
  <si>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</si>
  <si>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</si>
  <si>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</si>
  <si>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</si>
  <si>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</si>
  <si>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</si>
  <si>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</si>
  <si>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</si>
  <si>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</si>
  <si>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</si>
  <si>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</si>
  <si>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</si>
  <si>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</si>
  <si>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</si>
  <si>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</si>
  <si>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</si>
  <si>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</si>
  <si>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</si>
  <si>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</si>
  <si>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</si>
  <si>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</si>
  <si>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</si>
  <si>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</si>
  <si>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</si>
  <si>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</si>
  <si>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</si>
  <si>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</si>
  <si>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</si>
  <si>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</si>
  <si>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</si>
  <si>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</si>
  <si>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</si>
  <si>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</si>
  <si>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</si>
  <si>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</si>
  <si>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</si>
  <si>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</si>
  <si>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</si>
  <si>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</si>
  <si>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</si>
  <si>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</si>
  <si>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</si>
  <si>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</si>
  <si>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</si>
  <si>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</si>
  <si>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</si>
  <si>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</si>
  <si>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</si>
  <si>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</si>
  <si>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</si>
  <si>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</si>
  <si>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</si>
  <si>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</si>
  <si>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</si>
  <si>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</si>
  <si>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</si>
  <si>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</si>
  <si>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</si>
  <si>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</si>
  <si>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</si>
  <si>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</si>
  <si>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</si>
  <si>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</si>
  <si>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</si>
  <si>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</si>
  <si>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</si>
  <si>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</si>
  <si>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</si>
  <si>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</si>
  <si>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</si>
  <si>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</si>
  <si>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</si>
  <si>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</si>
  <si>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</si>
  <si>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</si>
  <si>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</si>
  <si>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</si>
  <si>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</si>
  <si>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</si>
  <si>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</si>
  <si>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</si>
  <si>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</si>
  <si>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</si>
  <si>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</si>
  <si>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</si>
  <si>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</si>
  <si>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</si>
  <si>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</si>
  <si>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</si>
  <si>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</si>
  <si>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</si>
  <si>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</si>
  <si>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</si>
  <si>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</si>
  <si>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</si>
  <si>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</si>
  <si>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</si>
  <si>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</si>
  <si>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</si>
  <si>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</si>
  <si>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</si>
  <si>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</si>
  <si>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</si>
  <si>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</si>
  <si>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</si>
  <si>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</si>
  <si>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</si>
  <si>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</si>
  <si>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</si>
  <si>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</si>
  <si>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</si>
  <si>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</si>
  <si>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</si>
  <si>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</si>
  <si>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</si>
  <si>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</si>
  <si>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</si>
  <si>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</si>
  <si>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</si>
  <si>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</si>
  <si>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</si>
  <si>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</si>
  <si>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</si>
  <si>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</si>
  <si>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</si>
  <si>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</si>
  <si>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</si>
  <si>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</si>
  <si>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</si>
  <si>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</si>
  <si>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</si>
  <si>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</si>
  <si>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</si>
  <si>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</si>
  <si>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</si>
  <si>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</si>
  <si>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</si>
  <si>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</si>
  <si>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</si>
  <si>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</si>
  <si>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</si>
  <si>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</si>
  <si>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</si>
  <si>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</si>
  <si>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</si>
  <si>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</si>
  <si>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</si>
  <si>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</si>
  <si>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</si>
  <si>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</si>
  <si>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</si>
  <si>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</si>
  <si>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</si>
  <si>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</si>
  <si>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</si>
  <si>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</si>
  <si>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</si>
  <si>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</si>
  <si>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</si>
  <si>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</si>
  <si>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</si>
  <si>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</si>
  <si>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</si>
  <si>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</si>
  <si>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</si>
  <si>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</si>
  <si>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</si>
  <si>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</si>
  <si>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</si>
  <si>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</si>
  <si>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</si>
  <si>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</si>
  <si>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</si>
  <si>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</si>
  <si>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</si>
  <si>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</si>
  <si>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</si>
  <si>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</si>
  <si>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</si>
  <si>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</si>
  <si>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</si>
  <si>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</si>
  <si>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</si>
  <si>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</si>
  <si>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</si>
  <si>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</si>
  <si>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</si>
  <si>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</si>
  <si>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</si>
  <si>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</si>
  <si>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</si>
  <si>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</si>
  <si>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</si>
  <si>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</si>
  <si>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</si>
  <si>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</si>
  <si>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</si>
  <si>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</si>
  <si>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</si>
  <si>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</si>
  <si>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</si>
  <si>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</si>
  <si>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</si>
  <si>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</si>
  <si>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</si>
  <si>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</si>
  <si>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</si>
  <si>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</si>
  <si>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</si>
  <si>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</si>
  <si>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</si>
  <si>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</si>
  <si>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</si>
  <si>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</si>
  <si>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</si>
  <si>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</si>
  <si>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</si>
  <si>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</si>
  <si>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</si>
  <si>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</si>
  <si>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</si>
  <si>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</si>
  <si>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</si>
  <si>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</si>
  <si>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</si>
  <si>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</si>
  <si>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</si>
  <si>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</si>
  <si>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</si>
  <si>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</si>
  <si>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</si>
  <si>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</si>
  <si>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</si>
  <si>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</si>
  <si>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</si>
  <si>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</si>
  <si>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</si>
  <si>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</si>
  <si>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</si>
  <si>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</si>
  <si>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</si>
  <si>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</si>
  <si>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</si>
  <si>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</si>
  <si>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</si>
  <si>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</si>
  <si>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</si>
  <si>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</si>
  <si>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</si>
  <si>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</si>
  <si>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</si>
  <si>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</si>
  <si>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</si>
  <si>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</si>
  <si>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</si>
  <si>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</si>
  <si>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</si>
  <si>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</si>
  <si>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</si>
  <si>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</si>
  <si>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</si>
  <si>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</si>
  <si>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</si>
  <si>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</si>
  <si>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</si>
  <si>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</si>
  <si>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</si>
  <si>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</si>
  <si>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</si>
  <si>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</si>
  <si>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</si>
  <si>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</si>
  <si>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</si>
  <si>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</si>
  <si>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</si>
  <si>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</si>
  <si>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</si>
  <si>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</si>
  <si>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</si>
  <si>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</si>
  <si>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</si>
  <si>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</si>
  <si>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</si>
  <si>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</si>
  <si>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</si>
  <si>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</si>
  <si>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</si>
  <si>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</si>
  <si>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</si>
  <si>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</si>
  <si>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</si>
  <si>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</si>
  <si>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</si>
  <si>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</si>
  <si>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</si>
  <si>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</si>
  <si>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</si>
  <si>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</si>
  <si>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</si>
  <si>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</si>
  <si>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</si>
  <si>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</si>
  <si>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</si>
  <si>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</si>
  <si>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</si>
  <si>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</si>
  <si>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</si>
  <si>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</si>
  <si>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</si>
  <si>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</si>
  <si>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</si>
  <si>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</si>
  <si>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</si>
  <si>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</si>
  <si>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</si>
  <si>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</si>
  <si>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</si>
  <si>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</si>
  <si>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</si>
  <si>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</si>
  <si>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</si>
  <si>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</si>
  <si>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</si>
  <si>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</si>
  <si>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</si>
  <si>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</si>
  <si>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</si>
  <si>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</si>
  <si>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</si>
  <si>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</si>
  <si>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</si>
  <si>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</si>
  <si>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</si>
  <si>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</si>
  <si>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</si>
  <si>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</si>
  <si>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</si>
  <si>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</si>
  <si>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</si>
  <si>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</si>
  <si>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</si>
  <si>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</si>
  <si>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</si>
  <si>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</si>
  <si>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</si>
  <si>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</si>
  <si>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</si>
  <si>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</si>
  <si>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</si>
  <si>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</si>
  <si>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</si>
  <si>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</si>
  <si>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</si>
  <si>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</si>
  <si>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</si>
  <si>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</si>
  <si>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</si>
  <si>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</si>
  <si>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</si>
  <si>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</si>
  <si>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</si>
  <si>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</si>
  <si>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</si>
  <si>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</si>
  <si>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</si>
  <si>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</si>
  <si>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</si>
  <si>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</si>
  <si>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</si>
  <si>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</si>
  <si>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</si>
  <si>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</si>
  <si>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</si>
  <si>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</si>
  <si>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</si>
  <si>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</si>
  <si>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</si>
  <si>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</si>
  <si>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</si>
  <si>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</si>
  <si>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</si>
  <si>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</si>
  <si>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</si>
  <si>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</si>
  <si>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</si>
  <si>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</si>
  <si>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</si>
  <si>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</si>
  <si>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</si>
  <si>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</si>
  <si>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</si>
  <si>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</si>
  <si>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</si>
  <si>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</si>
  <si>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</si>
  <si>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</si>
  <si>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</si>
  <si>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</si>
  <si>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</si>
  <si>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</si>
  <si>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</si>
  <si>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</si>
  <si>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</si>
  <si>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</si>
  <si>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</si>
  <si>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</si>
  <si>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</si>
  <si>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</si>
  <si>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</si>
  <si>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</si>
  <si>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</si>
  <si>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</si>
  <si>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</si>
  <si>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</si>
  <si>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</si>
  <si>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</si>
  <si>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</si>
  <si>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</si>
  <si>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</si>
  <si>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</si>
  <si>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</si>
  <si>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</si>
  <si>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</si>
  <si>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</si>
  <si>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</si>
  <si>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</si>
  <si>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</si>
  <si>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</si>
  <si>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</si>
  <si>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</si>
  <si>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</si>
  <si>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</si>
  <si>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</si>
  <si>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</si>
  <si>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</si>
  <si>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</si>
  <si>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</si>
  <si>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</si>
  <si>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</si>
  <si>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</si>
  <si>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</si>
  <si>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</si>
  <si>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</si>
  <si>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</si>
  <si>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</si>
  <si>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</si>
  <si>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</si>
  <si>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</si>
  <si>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</si>
  <si>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</si>
  <si>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</si>
  <si>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</si>
  <si>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</si>
  <si>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</si>
  <si>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</si>
  <si>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</si>
  <si>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</si>
  <si>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</si>
  <si>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</si>
  <si>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</si>
  <si>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</si>
  <si>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</si>
  <si>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</si>
  <si>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</si>
  <si>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</si>
  <si>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</si>
  <si>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</si>
  <si>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</si>
  <si>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</si>
  <si>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</si>
  <si>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</si>
  <si>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</si>
  <si>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</si>
  <si>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</si>
  <si>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</si>
  <si>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</si>
  <si>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</si>
  <si>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</si>
  <si>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</si>
  <si>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</si>
  <si>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</si>
  <si>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</si>
  <si>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</si>
  <si>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</si>
  <si>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</si>
  <si>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</si>
  <si>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</si>
  <si>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</si>
  <si>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</si>
  <si>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</si>
  <si>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</si>
  <si>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</si>
  <si>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</si>
  <si>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</si>
  <si>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</si>
  <si>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</si>
  <si>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</si>
  <si>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</si>
  <si>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</si>
  <si>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</si>
  <si>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</si>
  <si>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</si>
  <si>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</si>
  <si>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</si>
  <si>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</si>
  <si>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</si>
  <si>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</si>
  <si>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</si>
  <si>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</si>
  <si>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</si>
  <si>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</si>
  <si>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</si>
  <si>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</si>
  <si>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</si>
  <si>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</si>
  <si>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</si>
  <si>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</si>
  <si>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</si>
  <si>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</si>
  <si>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</si>
  <si>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</si>
  <si>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</si>
  <si>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</si>
  <si>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</si>
  <si>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</si>
  <si>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</si>
  <si>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</si>
  <si>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</si>
  <si>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</si>
  <si>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</si>
  <si>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</si>
  <si>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</si>
  <si>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</si>
  <si>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</si>
  <si>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</si>
  <si>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</si>
  <si>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</si>
  <si>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</si>
  <si>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</si>
  <si>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</si>
  <si>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</si>
  <si>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</si>
  <si>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</si>
  <si>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</si>
  <si>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</si>
  <si>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</si>
  <si>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</si>
  <si>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</si>
  <si>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</si>
  <si>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</si>
  <si>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</si>
  <si>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</si>
  <si>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</si>
  <si>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</si>
  <si>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</si>
  <si>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</si>
  <si>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</si>
  <si>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</si>
  <si>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</si>
  <si>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</si>
  <si>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</si>
  <si>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</si>
  <si>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</si>
  <si>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</si>
  <si>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</si>
  <si>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</si>
  <si>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</si>
  <si>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</si>
  <si>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</si>
  <si>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</si>
  <si>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</si>
  <si>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</si>
  <si>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</si>
  <si>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</si>
  <si>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</si>
  <si>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</si>
  <si>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</si>
  <si>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</si>
  <si>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</si>
  <si>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</si>
  <si>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</si>
  <si>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</si>
  <si>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</si>
  <si>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</si>
  <si>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</si>
  <si>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</si>
  <si>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</si>
  <si>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</si>
  <si>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</si>
  <si>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</si>
  <si>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</si>
  <si>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</si>
  <si>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</si>
  <si>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</si>
  <si>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</si>
  <si>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</si>
  <si>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</si>
  <si>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</si>
  <si>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</si>
  <si>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</si>
  <si>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</si>
  <si>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</si>
  <si>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</si>
  <si>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</si>
  <si>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</si>
  <si>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</si>
  <si>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</si>
  <si>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</si>
  <si>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</si>
  <si>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</si>
  <si>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</si>
  <si>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</si>
  <si>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</si>
  <si>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</si>
  <si>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</si>
  <si>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</si>
  <si>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</si>
  <si>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</si>
  <si>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</si>
  <si>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</si>
  <si>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</si>
  <si>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</si>
  <si>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</si>
  <si>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</si>
  <si>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</si>
  <si>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</si>
  <si>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</si>
  <si>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</si>
  <si>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</si>
  <si>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</si>
  <si>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</si>
  <si>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</si>
  <si>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</si>
  <si>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</si>
  <si>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</si>
  <si>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</si>
  <si>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</si>
  <si>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</si>
  <si>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</si>
  <si>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</si>
  <si>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</si>
  <si>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</si>
  <si>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</si>
  <si>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</si>
  <si>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</si>
  <si>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</si>
  <si>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</si>
  <si>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</si>
  <si>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</si>
  <si>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</si>
  <si>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</si>
  <si>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</si>
  <si>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</si>
  <si>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</si>
  <si>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</si>
  <si>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</si>
  <si>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</si>
  <si>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</si>
  <si>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</si>
  <si>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</si>
  <si>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</si>
  <si>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</si>
  <si>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</si>
  <si>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</si>
  <si>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</si>
  <si>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</si>
  <si>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</si>
  <si>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</si>
  <si>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</si>
  <si>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</si>
  <si>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</si>
  <si>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</si>
  <si>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</si>
  <si>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</si>
  <si>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</si>
  <si>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</si>
  <si>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</si>
  <si>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</si>
  <si>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</si>
  <si>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</si>
  <si>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</si>
  <si>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</si>
  <si>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</si>
  <si>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</si>
  <si>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</si>
  <si>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</si>
  <si>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</si>
  <si>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</si>
  <si>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</si>
  <si>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</si>
  <si>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</si>
  <si>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</si>
  <si>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</si>
  <si>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</si>
  <si>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</si>
  <si>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</si>
  <si>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</si>
  <si>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</si>
  <si>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</si>
  <si>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</si>
  <si>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</si>
  <si>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</si>
  <si>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</si>
  <si>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</si>
  <si>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</si>
  <si>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</si>
  <si>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</si>
  <si>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</si>
  <si>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</si>
  <si>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</si>
  <si>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</si>
  <si>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</si>
  <si>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</si>
  <si>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</si>
  <si>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</si>
  <si>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</si>
  <si>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</si>
  <si>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</si>
  <si>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</si>
  <si>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</si>
  <si>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</si>
  <si>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</si>
  <si>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</si>
  <si>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</si>
  <si>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</si>
  <si>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</si>
  <si>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</si>
  <si>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</si>
  <si>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</si>
  <si>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</si>
  <si>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</si>
  <si>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</si>
  <si>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</si>
  <si>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</si>
  <si>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</si>
  <si>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</si>
  <si>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</si>
  <si>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</si>
  <si>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</si>
  <si>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</si>
  <si>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</si>
  <si>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</si>
  <si>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</si>
  <si>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</si>
  <si>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</si>
  <si>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</si>
  <si>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</si>
  <si>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</si>
  <si>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</si>
  <si>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</si>
  <si>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</si>
  <si>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</si>
  <si>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</si>
  <si>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</si>
  <si>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</si>
  <si>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</si>
  <si>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</si>
  <si>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</si>
  <si>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</si>
  <si>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</si>
  <si>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</si>
  <si>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</si>
  <si>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</si>
  <si>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</si>
  <si>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</si>
  <si>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</si>
  <si>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</si>
  <si>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</si>
  <si>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</si>
  <si>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</si>
  <si>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</si>
  <si>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</si>
  <si>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</si>
  <si>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</si>
  <si>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</si>
  <si>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</si>
  <si>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</si>
  <si>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</si>
  <si>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</si>
  <si>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</si>
  <si>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</si>
  <si>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</si>
  <si>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</si>
  <si>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</si>
  <si>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</si>
  <si>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</si>
  <si>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</si>
  <si>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</si>
  <si>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</si>
  <si>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</si>
  <si>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</si>
  <si>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</si>
  <si>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</si>
  <si>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</si>
  <si>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</si>
  <si>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</si>
  <si>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</si>
  <si>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</si>
  <si>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</si>
  <si>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</si>
  <si>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</si>
  <si>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</si>
  <si>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</si>
  <si>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</si>
  <si>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</si>
  <si>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</si>
  <si>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</si>
  <si>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</si>
  <si>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</si>
  <si>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</si>
  <si>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</si>
  <si>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</si>
  <si>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</si>
  <si>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</si>
  <si>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</si>
  <si>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</si>
  <si>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</si>
  <si>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</si>
  <si>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</si>
  <si>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</si>
  <si>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</si>
  <si>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</si>
  <si>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</si>
  <si>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</si>
  <si>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</si>
  <si>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</si>
  <si>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</si>
  <si>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</si>
  <si>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</si>
  <si>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</si>
  <si>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</si>
  <si>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</si>
  <si>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</si>
  <si>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</si>
  <si>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</si>
  <si>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</si>
  <si>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</si>
  <si>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</si>
  <si>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</si>
  <si>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</si>
  <si>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</si>
  <si>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</si>
  <si>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</si>
  <si>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</si>
  <si>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</si>
  <si>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</si>
  <si>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</si>
  <si>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</si>
  <si>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</si>
  <si>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</si>
  <si>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</si>
  <si>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</si>
  <si>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</si>
  <si>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</si>
  <si>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</si>
  <si>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</si>
  <si>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</si>
  <si>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</si>
  <si>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</si>
  <si>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</si>
  <si>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</si>
  <si>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</si>
  <si>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</si>
  <si>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</si>
  <si>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</si>
  <si>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</si>
  <si>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</si>
  <si>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</si>
  <si>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</si>
  <si>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</si>
  <si>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</si>
  <si>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</si>
  <si>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</si>
  <si>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</si>
  <si>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</si>
  <si>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</si>
  <si>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</si>
  <si>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</si>
  <si>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</si>
  <si>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</si>
  <si>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</si>
  <si>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</si>
  <si>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</si>
  <si>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</si>
  <si>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</si>
  <si>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</si>
  <si>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</si>
  <si>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</si>
  <si>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</si>
  <si>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</si>
  <si>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</si>
  <si>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</si>
  <si>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</si>
  <si>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</si>
  <si>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</si>
  <si>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</si>
  <si>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</si>
  <si>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</si>
  <si>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</si>
  <si>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</si>
  <si>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</si>
  <si>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</si>
  <si>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</si>
  <si>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</si>
  <si>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</si>
  <si>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</si>
  <si>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</si>
  <si>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</si>
  <si>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</si>
  <si>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</si>
  <si>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</si>
  <si>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</si>
  <si>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</si>
  <si>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</si>
  <si>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</si>
  <si>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</si>
  <si>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</si>
  <si>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</si>
  <si>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</si>
  <si>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</si>
  <si>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</si>
  <si>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</si>
  <si>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</si>
  <si>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</si>
  <si>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</si>
  <si>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</si>
  <si>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</si>
  <si>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</si>
  <si>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</si>
  <si>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</si>
  <si>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</si>
  <si>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</si>
  <si>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</si>
  <si>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</si>
  <si>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</si>
  <si>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</si>
  <si>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</si>
  <si>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</si>
  <si>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</si>
  <si>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</si>
  <si>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</si>
  <si>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</si>
  <si>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</si>
  <si>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</si>
  <si>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</si>
  <si>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</si>
  <si>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</si>
  <si>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</si>
  <si>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</si>
  <si>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</si>
  <si>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</si>
  <si>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</si>
  <si>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</si>
  <si>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</si>
  <si>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</si>
  <si>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</si>
  <si>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</si>
  <si>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</si>
  <si>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</si>
  <si>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</si>
  <si>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</si>
  <si>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</si>
  <si>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</si>
  <si>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</si>
  <si>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</si>
  <si>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</si>
  <si>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</si>
  <si>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</si>
  <si>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</si>
  <si>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</si>
  <si>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</si>
  <si>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</si>
  <si>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</si>
  <si>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</si>
  <si>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</si>
  <si>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</si>
  <si>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</si>
  <si>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</si>
  <si>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</si>
  <si>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</si>
  <si>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</si>
  <si>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</si>
  <si>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</si>
  <si>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</si>
  <si>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</si>
  <si>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</si>
  <si>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</si>
  <si>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</si>
  <si>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</si>
  <si>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</si>
  <si>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</si>
  <si>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</si>
  <si>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</si>
  <si>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</si>
  <si>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</si>
  <si>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</si>
  <si>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</si>
  <si>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</si>
  <si>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</si>
  <si>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</si>
  <si>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</si>
  <si>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</si>
  <si>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</si>
  <si>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</si>
  <si>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</si>
  <si>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</si>
  <si>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</si>
  <si>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</si>
  <si>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</si>
  <si>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</si>
  <si>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</si>
  <si>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</si>
  <si>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</si>
  <si>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</si>
  <si>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</si>
  <si>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</si>
  <si>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</si>
  <si>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</si>
  <si>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</si>
  <si>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</si>
  <si>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</si>
  <si>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</si>
  <si>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</si>
  <si>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</si>
  <si>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</si>
  <si>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</si>
  <si>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</si>
  <si>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</si>
  <si>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</si>
  <si>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</si>
  <si>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</si>
  <si>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</si>
  <si>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</si>
  <si>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</si>
  <si>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</si>
  <si>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</si>
  <si>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</si>
  <si>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</si>
  <si>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</si>
  <si>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</si>
  <si>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</si>
  <si>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</si>
  <si>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</si>
  <si>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</si>
  <si>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</si>
  <si>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</si>
  <si>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</si>
  <si>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</si>
  <si>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</si>
  <si>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</si>
  <si>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</si>
  <si>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</si>
  <si>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</si>
  <si>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</si>
  <si>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</si>
  <si>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</si>
  <si>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</si>
  <si>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</si>
  <si>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</si>
  <si>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</si>
  <si>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</si>
  <si>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</si>
  <si>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</si>
  <si>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</si>
  <si>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</si>
  <si>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</si>
  <si>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</si>
  <si>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</si>
  <si>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</si>
  <si>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</si>
  <si>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</si>
  <si>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</si>
  <si>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</si>
  <si>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</si>
  <si>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</si>
  <si>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</si>
  <si>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</si>
  <si>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</si>
  <si>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</si>
  <si>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</si>
  <si>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</si>
  <si>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</si>
  <si>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</si>
  <si>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</si>
  <si>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</si>
  <si>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</si>
  <si>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</si>
  <si>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</si>
  <si>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</si>
  <si>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</si>
  <si>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</si>
  <si>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</si>
  <si>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</si>
  <si>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</si>
  <si>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</si>
  <si>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</si>
  <si>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</si>
  <si>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</si>
  <si>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</si>
  <si>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</si>
  <si>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</si>
  <si>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</si>
  <si>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</si>
  <si>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</si>
  <si>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</si>
  <si>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</si>
  <si>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</si>
  <si>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</si>
  <si>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</si>
  <si>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</si>
  <si>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</si>
  <si>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</si>
  <si>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</si>
  <si>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</si>
  <si>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</si>
  <si>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</si>
  <si>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</si>
  <si>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</si>
  <si>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</si>
  <si>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</si>
  <si>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</si>
  <si>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</si>
  <si>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</si>
  <si>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</si>
  <si>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</si>
  <si>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</si>
  <si>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</si>
  <si>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</si>
  <si>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</si>
  <si>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</si>
  <si>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</si>
  <si>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</si>
  <si>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</si>
  <si>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</si>
  <si>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</si>
  <si>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</si>
  <si>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</si>
  <si>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</si>
  <si>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</si>
  <si>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</si>
  <si>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</si>
  <si>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</si>
  <si>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</si>
  <si>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</si>
  <si>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</si>
  <si>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</si>
  <si>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</si>
  <si>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</si>
  <si>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</si>
  <si>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</si>
  <si>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</si>
  <si>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</si>
  <si>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</si>
  <si>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</si>
  <si>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</si>
  <si>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</si>
  <si>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</si>
  <si>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</si>
  <si>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</si>
  <si>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</si>
  <si>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</si>
  <si>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</si>
  <si>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</si>
  <si>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</si>
  <si>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</si>
  <si>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</si>
  <si>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</si>
  <si>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</si>
  <si>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</si>
  <si>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</si>
  <si>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</si>
  <si>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</si>
  <si>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</si>
  <si>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</si>
  <si>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</si>
  <si>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</si>
  <si>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</si>
  <si>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</si>
  <si>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</si>
  <si>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</si>
  <si>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</si>
  <si>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</si>
  <si>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</si>
  <si>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</si>
  <si>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</si>
  <si>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</si>
  <si>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</si>
  <si>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</si>
  <si>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</si>
  <si>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</si>
  <si>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</si>
  <si>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</si>
  <si>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</si>
  <si>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</si>
  <si>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</si>
  <si>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</si>
  <si>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</si>
  <si>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</si>
  <si>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</si>
  <si>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</si>
  <si>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</si>
  <si>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</si>
  <si>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</si>
  <si>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</si>
  <si>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</si>
  <si>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</si>
  <si>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</si>
  <si>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</si>
  <si>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</si>
  <si>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</si>
  <si>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</si>
  <si>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</si>
  <si>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</si>
  <si>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</si>
  <si>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</si>
  <si>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</si>
  <si>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</si>
  <si>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</si>
  <si>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</si>
  <si>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</si>
  <si>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</si>
  <si>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</si>
  <si>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</si>
  <si>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</si>
  <si>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</si>
  <si>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</si>
  <si>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</si>
  <si>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</si>
  <si>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</si>
  <si>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</si>
  <si>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</si>
  <si>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</si>
  <si>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</si>
  <si>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</si>
  <si>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</si>
  <si>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</si>
  <si>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</si>
  <si>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</si>
  <si>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</si>
  <si>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</si>
  <si>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</si>
  <si>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</si>
  <si>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</si>
  <si>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</si>
  <si>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</si>
  <si>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</si>
  <si>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</si>
  <si>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</si>
  <si>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</si>
  <si>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</si>
  <si>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</si>
  <si>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</si>
  <si>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</si>
  <si>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</si>
  <si>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</si>
  <si>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</si>
  <si>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</si>
  <si>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</si>
  <si>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</si>
  <si>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</si>
  <si>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</si>
  <si>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</si>
  <si>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</si>
  <si>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</si>
  <si>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</si>
  <si>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</si>
  <si>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</si>
  <si>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</si>
  <si>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</si>
  <si>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</si>
  <si>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</si>
  <si>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</si>
  <si>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</si>
  <si>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</si>
  <si>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</si>
  <si>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</si>
  <si>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</si>
  <si>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</si>
  <si>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</si>
  <si>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</si>
  <si>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</si>
  <si>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</si>
  <si>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</si>
  <si>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</si>
  <si>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</si>
  <si>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</si>
  <si>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</si>
  <si>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</si>
  <si>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</si>
  <si>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</si>
  <si>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</si>
  <si>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</si>
  <si>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</si>
  <si>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</si>
  <si>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</si>
  <si>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</si>
  <si>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</si>
  <si>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</si>
  <si>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</si>
  <si>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</si>
  <si>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</si>
  <si>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</si>
  <si>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</si>
  <si>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</si>
  <si>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</si>
  <si>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</si>
  <si>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</si>
  <si>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</si>
  <si>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</si>
  <si>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</si>
  <si>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</si>
  <si>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</si>
  <si>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</si>
  <si>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</si>
  <si>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</si>
  <si>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</si>
  <si>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</si>
  <si>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</si>
  <si>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</si>
  <si>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</si>
  <si>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</si>
  <si>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</si>
  <si>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</si>
  <si>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</si>
  <si>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</si>
  <si>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</si>
  <si>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</si>
  <si>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</si>
  <si>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</si>
  <si>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</si>
  <si>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</si>
  <si>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</si>
  <si>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</si>
  <si>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</si>
  <si>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</si>
  <si>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</si>
  <si>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</si>
  <si>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</si>
  <si>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</si>
  <si>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</si>
  <si>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</si>
  <si>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</si>
  <si>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</si>
  <si>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</si>
  <si>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</si>
  <si>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</si>
  <si>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</si>
  <si>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</si>
  <si>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</si>
  <si>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</si>
  <si>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</si>
  <si>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</si>
  <si>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</si>
  <si>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</si>
  <si>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</si>
  <si>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</si>
  <si>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</si>
  <si>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</si>
  <si>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</si>
  <si>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</si>
  <si>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</si>
  <si>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</si>
  <si>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</si>
  <si>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</si>
  <si>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</si>
  <si>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</si>
  <si>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</si>
  <si>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</si>
  <si>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</si>
  <si>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</si>
  <si>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</si>
  <si>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</si>
  <si>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</si>
  <si>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</si>
  <si>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</si>
  <si>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</si>
  <si>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</si>
  <si>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</si>
  <si>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</si>
  <si>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</si>
  <si>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</si>
  <si>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</si>
  <si>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</si>
  <si>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</si>
  <si>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</si>
  <si>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</si>
  <si>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</si>
  <si>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</si>
  <si>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</si>
  <si>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</si>
  <si>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</si>
  <si>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</si>
  <si>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</si>
  <si>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</si>
  <si>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</si>
  <si>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</si>
  <si>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</si>
  <si>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</si>
  <si>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</si>
  <si>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</si>
  <si>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</si>
  <si>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</si>
  <si>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</si>
  <si>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</si>
  <si>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</si>
  <si>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</si>
  <si>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</si>
  <si>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</si>
  <si>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</si>
  <si>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</si>
  <si>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</si>
  <si>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</si>
  <si>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</si>
  <si>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</si>
  <si>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</si>
  <si>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</si>
  <si>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</si>
  <si>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</si>
  <si>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</si>
  <si>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</si>
  <si>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</si>
  <si>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</si>
  <si>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</si>
  <si>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</si>
  <si>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</si>
  <si>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</si>
  <si>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</si>
  <si>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</si>
  <si>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</si>
  <si>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</si>
  <si>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</si>
  <si>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</si>
  <si>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</si>
  <si>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</si>
  <si>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</si>
  <si>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</si>
  <si>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</si>
  <si>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</si>
  <si>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</si>
  <si>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</si>
  <si>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</si>
  <si>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</si>
  <si>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</si>
  <si>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</si>
  <si>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</si>
  <si>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</si>
  <si>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</si>
  <si>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</si>
  <si>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</si>
  <si>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</si>
  <si>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</si>
  <si>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</si>
  <si>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</si>
  <si>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</si>
  <si>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</si>
  <si>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</si>
  <si>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</si>
  <si>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</si>
  <si>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</si>
  <si>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</si>
  <si>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</si>
  <si>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</si>
  <si>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</si>
  <si>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</si>
  <si>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</si>
  <si>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</si>
  <si>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</si>
  <si>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</si>
  <si>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</si>
  <si>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</si>
  <si>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</si>
  <si>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</si>
  <si>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</si>
  <si>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</si>
  <si>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</si>
  <si>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</si>
  <si>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</si>
  <si>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</si>
  <si>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</si>
  <si>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</si>
  <si>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</si>
  <si>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</si>
  <si>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</si>
  <si>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</si>
  <si>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</si>
  <si>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</si>
  <si>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</si>
  <si>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</si>
  <si>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</si>
  <si>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</si>
  <si>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</si>
  <si>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</si>
  <si>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</si>
  <si>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</si>
  <si>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</si>
  <si>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</si>
  <si>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</si>
  <si>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</si>
  <si>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</si>
  <si>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</si>
  <si>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</si>
  <si>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</si>
  <si>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</si>
  <si>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</si>
  <si>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</si>
  <si>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</si>
  <si>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</si>
  <si>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</si>
  <si>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</si>
  <si>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</si>
  <si>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</si>
  <si>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</si>
  <si>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</si>
  <si>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</si>
  <si>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</si>
  <si>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</si>
  <si>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</si>
  <si>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</si>
  <si>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</si>
  <si>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</si>
  <si>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</si>
  <si>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</si>
  <si>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</si>
  <si>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</si>
  <si>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</si>
  <si>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</si>
  <si>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</si>
  <si>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</si>
  <si>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</si>
  <si>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</si>
  <si>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</si>
  <si>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</si>
  <si>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</si>
  <si>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</si>
  <si>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</si>
  <si>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</si>
  <si>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</si>
  <si>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</si>
  <si>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</si>
  <si>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</si>
  <si>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</si>
  <si>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</si>
  <si>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</si>
  <si>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</si>
  <si>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</si>
  <si>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</si>
  <si>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</si>
  <si>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</si>
  <si>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</si>
  <si>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</si>
  <si>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</si>
  <si>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</si>
  <si>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</si>
  <si>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</si>
  <si>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</si>
  <si>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</si>
  <si>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</si>
  <si>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</si>
  <si>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</si>
  <si>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</si>
  <si>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</si>
  <si>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</si>
  <si>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</si>
  <si>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</si>
  <si>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</si>
  <si>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</si>
  <si>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</si>
  <si>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</si>
  <si>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</si>
  <si>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</si>
  <si>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</si>
  <si>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</si>
  <si>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</si>
  <si>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</si>
  <si>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</si>
  <si>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</si>
  <si>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</si>
  <si>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</si>
  <si>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</si>
  <si>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</si>
  <si>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</si>
  <si>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</si>
  <si>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</si>
  <si>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</si>
  <si>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</si>
  <si>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</si>
  <si>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</si>
  <si>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</si>
  <si>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</si>
  <si>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</si>
  <si>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</si>
  <si>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</si>
  <si>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</si>
  <si>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</si>
  <si>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</si>
  <si>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</si>
  <si>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</si>
  <si>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</si>
  <si>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</si>
  <si>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</si>
  <si>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</si>
  <si>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</si>
  <si>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</si>
  <si>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</si>
  <si>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</si>
  <si>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</si>
  <si>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</si>
  <si>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</si>
  <si>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</si>
  <si>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</si>
  <si>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</si>
  <si>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</si>
  <si>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</si>
  <si>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</si>
  <si>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</si>
  <si>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</si>
  <si>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</si>
  <si>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</si>
  <si>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</si>
  <si>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</si>
  <si>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</si>
  <si>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</si>
  <si>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</si>
  <si>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</si>
  <si>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</si>
  <si>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</si>
  <si>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</si>
  <si>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</si>
  <si>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</si>
  <si>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</si>
  <si>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</si>
  <si>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</si>
  <si>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</si>
  <si>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</si>
  <si>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</si>
  <si>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</si>
  <si>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</si>
  <si>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</si>
  <si>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</si>
  <si>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</si>
  <si>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</si>
  <si>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</si>
  <si>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</si>
  <si>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</si>
  <si>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</si>
  <si>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</si>
  <si>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</si>
  <si>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</si>
  <si>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</si>
  <si>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</si>
  <si>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</si>
  <si>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</si>
  <si>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</si>
  <si>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</si>
  <si>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</si>
  <si>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</si>
  <si>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</si>
  <si>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</si>
  <si>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</si>
  <si>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</si>
  <si>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</si>
  <si>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</si>
  <si>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</si>
  <si>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</si>
  <si>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</si>
  <si>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</si>
  <si>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</si>
  <si>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</si>
  <si>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</si>
  <si>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</si>
  <si>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</si>
  <si>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</si>
  <si>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</si>
  <si>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</si>
  <si>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</si>
  <si>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</si>
  <si>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</si>
  <si>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</si>
  <si>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</si>
  <si>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</si>
  <si>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</si>
  <si>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</si>
  <si>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</si>
  <si>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</si>
  <si>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</si>
  <si>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</si>
  <si>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</si>
  <si>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</si>
  <si>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</si>
  <si>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</si>
  <si>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</si>
  <si>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</si>
  <si>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</si>
  <si>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</si>
  <si>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</si>
  <si>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</si>
  <si>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</si>
  <si>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</si>
  <si>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</si>
  <si>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</si>
  <si>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</si>
  <si>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</si>
  <si>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</si>
  <si>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</si>
  <si>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</si>
  <si>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</si>
  <si>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</si>
  <si>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</si>
  <si>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</si>
  <si>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</si>
  <si>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</si>
  <si>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</si>
  <si>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</si>
  <si>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</si>
  <si>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</si>
  <si>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</si>
  <si>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</si>
  <si>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</si>
  <si>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</si>
  <si>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</si>
  <si>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</si>
  <si>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</si>
  <si>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</si>
  <si>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</si>
  <si>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</si>
  <si>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</si>
  <si>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</si>
  <si>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</si>
  <si>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</si>
  <si>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</si>
  <si>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</si>
  <si>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</si>
  <si>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</si>
  <si>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</si>
  <si>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</si>
  <si>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</si>
  <si>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</si>
  <si>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</si>
  <si>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</si>
  <si>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</si>
  <si>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</si>
  <si>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</si>
  <si>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</si>
  <si>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</si>
  <si>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</si>
  <si>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</si>
  <si>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</si>
  <si>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</si>
  <si>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</si>
  <si>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</si>
  <si>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</si>
  <si>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</si>
  <si>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</si>
  <si>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</si>
  <si>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</si>
  <si>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</si>
  <si>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</si>
  <si>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</si>
  <si>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</si>
  <si>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</si>
  <si>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</si>
  <si>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</si>
  <si>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</si>
  <si>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</si>
  <si>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</si>
  <si>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</si>
  <si>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</si>
  <si>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</si>
  <si>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</si>
  <si>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</si>
  <si>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</si>
  <si>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</si>
  <si>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</si>
  <si>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</si>
  <si>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</si>
  <si>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</si>
  <si>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</si>
  <si>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</si>
  <si>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</si>
  <si>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</si>
  <si>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</si>
  <si>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</si>
  <si>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</si>
  <si>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</si>
  <si>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</si>
  <si>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</si>
  <si>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</si>
  <si>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</si>
  <si>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</si>
  <si>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</si>
  <si>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</si>
  <si>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</si>
  <si>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</si>
  <si>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</si>
  <si>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</si>
  <si>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</si>
  <si>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</si>
  <si>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</si>
  <si>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</si>
  <si>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</si>
  <si>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</si>
  <si>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</si>
  <si>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</si>
  <si>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</si>
  <si>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</si>
  <si>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</si>
  <si>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</si>
  <si>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</si>
  <si>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</si>
  <si>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</si>
  <si>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</si>
  <si>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</si>
  <si>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</si>
  <si>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</si>
  <si>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</si>
  <si>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</si>
  <si>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</si>
  <si>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</si>
  <si>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</si>
  <si>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</si>
  <si>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</si>
  <si>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</si>
  <si>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</si>
  <si>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</si>
  <si>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</si>
  <si>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</si>
  <si>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</si>
  <si>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</si>
  <si>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</si>
  <si>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</si>
  <si>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</si>
  <si>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</si>
  <si>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</si>
  <si>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</si>
  <si>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</si>
  <si>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</si>
  <si>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</si>
  <si>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</si>
  <si>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</si>
  <si>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</si>
  <si>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</si>
  <si>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</si>
  <si>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</si>
  <si>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</si>
  <si>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</si>
  <si>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</si>
  <si>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</si>
  <si>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</si>
  <si>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</si>
  <si>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</si>
  <si>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</si>
  <si>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</si>
  <si>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</si>
  <si>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</si>
  <si>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</si>
  <si>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</si>
  <si>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</si>
  <si>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</si>
  <si>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</si>
  <si>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</si>
  <si>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</si>
  <si>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</si>
  <si>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</si>
  <si>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</si>
  <si>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</si>
  <si>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</si>
  <si>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</si>
  <si>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</si>
  <si>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</si>
  <si>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</si>
  <si>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</si>
  <si>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</si>
  <si>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</si>
  <si>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</si>
  <si>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</si>
  <si>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</si>
  <si>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</si>
  <si>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</si>
  <si>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</si>
  <si>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</si>
  <si>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</si>
  <si>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</si>
  <si>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</si>
  <si>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</si>
  <si>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</si>
  <si>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</si>
  <si>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</si>
  <si>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</si>
  <si>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</si>
  <si>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</si>
  <si>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</si>
  <si>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</si>
  <si>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</si>
  <si>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</si>
  <si>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</si>
  <si>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</si>
  <si>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</si>
  <si>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</si>
  <si>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</si>
  <si>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</si>
  <si>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</si>
  <si>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</si>
  <si>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</si>
  <si>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</si>
  <si>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</si>
  <si>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</si>
  <si>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</si>
  <si>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</si>
  <si>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</si>
  <si>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</si>
  <si>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</si>
  <si>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</si>
  <si>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</si>
  <si>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</si>
  <si>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</si>
  <si>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</si>
  <si>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</si>
  <si>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</si>
  <si>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</si>
  <si>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</si>
  <si>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</si>
  <si>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</si>
  <si>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</si>
  <si>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</si>
  <si>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</si>
  <si>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</si>
  <si>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</si>
  <si>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</si>
  <si>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</si>
  <si>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</si>
  <si>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</si>
  <si>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</si>
  <si>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</si>
  <si>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</si>
  <si>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</si>
  <si>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</si>
  <si>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</si>
  <si>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</si>
  <si>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</si>
  <si>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</si>
  <si>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</si>
  <si>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</si>
  <si>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</si>
  <si>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</si>
  <si>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</si>
  <si>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</si>
  <si>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</si>
  <si>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</si>
  <si>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</si>
  <si>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</si>
  <si>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</si>
  <si>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</si>
  <si>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</si>
  <si>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</si>
  <si>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</si>
  <si>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</si>
  <si>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</si>
  <si>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</si>
  <si>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</si>
  <si>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</si>
  <si>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</si>
  <si>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</si>
  <si>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</si>
  <si>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</si>
  <si>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</si>
  <si>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</si>
  <si>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</si>
  <si>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</si>
  <si>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</si>
  <si>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</si>
  <si>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</si>
  <si>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</si>
  <si>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</si>
  <si>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</si>
  <si>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</si>
  <si>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</si>
  <si>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</si>
  <si>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</si>
  <si>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</si>
  <si>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</si>
  <si>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</si>
  <si>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</si>
  <si>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</si>
  <si>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</si>
  <si>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</si>
  <si>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</si>
  <si>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</si>
  <si>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</si>
  <si>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</si>
  <si>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</si>
  <si>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</si>
  <si>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</si>
  <si>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</si>
  <si>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</si>
  <si>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</si>
  <si>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</si>
  <si>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</si>
  <si>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</si>
  <si>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</si>
  <si>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</si>
  <si>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</si>
  <si>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</si>
  <si>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</si>
  <si>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</si>
  <si>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</si>
  <si>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</si>
  <si>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</si>
  <si>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</si>
  <si>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</si>
  <si>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</si>
  <si>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</si>
  <si>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</si>
  <si>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</si>
  <si>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</si>
  <si>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</si>
  <si>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</si>
  <si>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</si>
  <si>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</si>
  <si>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</si>
  <si>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</si>
  <si>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</si>
  <si>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</si>
  <si>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</si>
  <si>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</si>
  <si>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</si>
  <si>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</si>
  <si>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</si>
  <si>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</si>
  <si>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</si>
  <si>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</si>
  <si>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</si>
  <si>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</si>
  <si>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</si>
  <si>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</si>
  <si>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</si>
  <si>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</si>
  <si>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</si>
  <si>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</si>
  <si>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</si>
  <si>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</si>
  <si>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</si>
  <si>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</si>
  <si>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</si>
  <si>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</si>
  <si>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</si>
  <si>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</si>
  <si>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</si>
  <si>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</si>
  <si>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</si>
  <si>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</si>
  <si>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</si>
  <si>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</si>
  <si>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</si>
  <si>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</si>
  <si>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</si>
  <si>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</si>
  <si>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</si>
  <si>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</si>
  <si>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</si>
  <si>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</si>
  <si>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</si>
  <si>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</si>
  <si>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</si>
  <si>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</si>
  <si>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</si>
  <si>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</si>
  <si>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</si>
  <si>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</si>
  <si>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</si>
  <si>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</si>
  <si>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</si>
  <si>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</si>
  <si>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</si>
  <si>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</si>
  <si>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</si>
  <si>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</si>
  <si>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</si>
  <si>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</si>
  <si>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</si>
  <si>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</si>
  <si>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</si>
  <si>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</si>
  <si>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</si>
  <si>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</si>
  <si>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</si>
  <si>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</si>
  <si>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</si>
  <si>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</si>
  <si>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</si>
  <si>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</si>
  <si>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</si>
  <si>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</si>
  <si>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</si>
  <si>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</si>
  <si>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</si>
  <si>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</si>
  <si>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</si>
  <si>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</si>
  <si>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</si>
  <si>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</si>
  <si>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</si>
  <si>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</si>
  <si>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</si>
  <si>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</si>
  <si>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</si>
  <si>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</si>
  <si>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</si>
  <si>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</si>
  <si>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</si>
  <si>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</si>
  <si>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</si>
  <si>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</si>
  <si>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</si>
  <si>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</si>
  <si>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</si>
  <si>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</si>
  <si>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</si>
  <si>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</si>
  <si>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</si>
  <si>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</si>
  <si>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</si>
  <si>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</si>
  <si>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</si>
  <si>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</si>
  <si>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</si>
  <si>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</si>
  <si>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</si>
  <si>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</si>
  <si>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</si>
  <si>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</si>
  <si>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</si>
  <si>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</si>
  <si>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</si>
  <si>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</si>
  <si>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</si>
  <si>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</si>
  <si>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</si>
  <si>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</si>
  <si>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</si>
  <si>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</si>
  <si>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</si>
  <si>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</si>
  <si>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</si>
  <si>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</si>
  <si>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</si>
  <si>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</si>
  <si>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</si>
  <si>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</si>
  <si>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</si>
  <si>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</si>
  <si>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</si>
  <si>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</si>
  <si>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</si>
  <si>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</si>
  <si>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</si>
  <si>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</si>
  <si>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</si>
  <si>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</si>
  <si>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</si>
  <si>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</si>
  <si>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</si>
  <si>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</si>
  <si>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</si>
  <si>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</si>
  <si>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</si>
  <si>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</si>
  <si>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</si>
  <si>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</si>
  <si>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</si>
  <si>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</si>
  <si>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</si>
  <si>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</si>
  <si>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</si>
  <si>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</si>
  <si>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</si>
  <si>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</si>
  <si>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</si>
  <si>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</si>
  <si>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</si>
  <si>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</si>
  <si>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</si>
  <si>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</si>
  <si>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</si>
  <si>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</si>
  <si>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</si>
  <si>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</si>
  <si>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</si>
  <si>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</si>
  <si>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</si>
  <si>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</si>
  <si>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</si>
  <si>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</si>
  <si>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</si>
  <si>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</si>
  <si>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</si>
  <si>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</si>
  <si>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</si>
  <si>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</si>
  <si>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</si>
  <si>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</si>
  <si>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</si>
  <si>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</si>
  <si>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</si>
  <si>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</si>
  <si>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</si>
  <si>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</si>
  <si>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</si>
  <si>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</si>
  <si>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</si>
  <si>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</si>
  <si>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</si>
  <si>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</si>
  <si>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</si>
  <si>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</si>
  <si>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</si>
  <si>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</si>
  <si>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</si>
  <si>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</si>
  <si>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</si>
  <si>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</si>
  <si>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</si>
  <si>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</si>
  <si>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</si>
  <si>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</si>
  <si>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</si>
  <si>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</si>
  <si>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</si>
  <si>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</si>
  <si>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</si>
  <si>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</si>
  <si>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</si>
  <si>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</si>
  <si>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</si>
  <si>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</si>
  <si>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</si>
  <si>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</si>
  <si>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</si>
  <si>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</si>
  <si>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</si>
  <si>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</si>
  <si>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</si>
  <si>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</si>
  <si>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</si>
  <si>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</si>
  <si>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</si>
  <si>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</si>
  <si>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</si>
  <si>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</si>
  <si>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</si>
  <si>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</si>
  <si>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</si>
  <si>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</si>
  <si>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</si>
  <si>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</si>
  <si>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</si>
  <si>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</si>
  <si>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</si>
  <si>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</si>
  <si>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</si>
  <si>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</si>
  <si>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</si>
  <si>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</si>
  <si>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</si>
  <si>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</si>
  <si>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</si>
  <si>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</si>
  <si>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</si>
  <si>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</si>
  <si>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</si>
  <si>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</si>
  <si>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</si>
  <si>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</si>
  <si>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</si>
  <si>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</si>
  <si>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</si>
  <si>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</si>
  <si>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</si>
  <si>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</si>
  <si>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</si>
  <si>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</si>
  <si>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</si>
  <si>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</si>
  <si>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</si>
  <si>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</si>
  <si>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</si>
  <si>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</si>
  <si>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</si>
  <si>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</si>
  <si>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</si>
  <si>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</si>
  <si>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</si>
  <si>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</si>
  <si>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</si>
  <si>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</si>
  <si>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</si>
  <si>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</si>
  <si>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</si>
  <si>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</si>
  <si>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</si>
  <si>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</si>
  <si>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</si>
  <si>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</si>
  <si>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</si>
  <si>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</si>
  <si>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</si>
  <si>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</si>
  <si>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</si>
  <si>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</si>
  <si>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</si>
  <si>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</si>
  <si>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</si>
  <si>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</si>
  <si>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</si>
  <si>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</si>
  <si>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</si>
  <si>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</si>
  <si>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</si>
  <si>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</si>
  <si>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</si>
  <si>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</si>
  <si>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</si>
  <si>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</si>
  <si>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</si>
  <si>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</si>
  <si>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</si>
  <si>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</si>
  <si>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</si>
  <si>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</si>
  <si>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</si>
  <si>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</si>
  <si>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</si>
  <si>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</si>
  <si>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</si>
  <si>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</si>
  <si>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</si>
  <si>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</si>
  <si>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</si>
  <si>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</si>
  <si>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</si>
  <si>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</si>
  <si>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</si>
  <si>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</si>
  <si>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</si>
  <si>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</si>
  <si>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</si>
  <si>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</si>
  <si>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</si>
  <si>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</si>
  <si>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</si>
  <si>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</si>
  <si>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</si>
  <si>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</si>
  <si>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</si>
  <si>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</si>
  <si>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</si>
  <si>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</si>
  <si>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</si>
  <si>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</si>
  <si>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</si>
  <si>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</si>
  <si>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</si>
  <si>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</si>
  <si>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</si>
  <si>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</si>
  <si>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</si>
  <si>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</si>
  <si>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</si>
  <si>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</si>
  <si>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</si>
  <si>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</si>
  <si>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</si>
  <si>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</si>
  <si>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</si>
  <si>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</si>
  <si>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</si>
  <si>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</si>
  <si>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</si>
  <si>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</si>
  <si>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</si>
  <si>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</si>
  <si>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</si>
  <si>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</si>
  <si>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</si>
  <si>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</si>
  <si>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</si>
  <si>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</si>
  <si>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</si>
  <si>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</si>
  <si>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</si>
  <si>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</si>
  <si>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</si>
  <si>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</si>
  <si>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</si>
  <si>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</si>
  <si>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</si>
  <si>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</si>
  <si>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</si>
  <si>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</si>
  <si>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</si>
  <si>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</si>
  <si>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</si>
  <si>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</si>
  <si>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</si>
  <si>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</si>
  <si>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</si>
  <si>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</si>
  <si>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</si>
  <si>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</si>
  <si>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</si>
  <si>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</si>
  <si>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</si>
  <si>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</si>
  <si>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</si>
  <si>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</si>
  <si>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</si>
  <si>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</si>
  <si>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</si>
  <si>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</si>
  <si>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</si>
  <si>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</si>
  <si>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</si>
  <si>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</si>
  <si>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</si>
  <si>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</si>
  <si>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</si>
  <si>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</si>
  <si>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</si>
  <si>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</si>
  <si>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</si>
  <si>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</si>
  <si>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</si>
  <si>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</si>
  <si>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</si>
  <si>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</si>
  <si>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</si>
  <si>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</si>
  <si>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</si>
  <si>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</si>
  <si>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</si>
  <si>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</si>
  <si>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</si>
  <si>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</si>
  <si>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</si>
  <si>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</si>
  <si>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</si>
  <si>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</si>
  <si>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</si>
  <si>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</si>
  <si>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</si>
  <si>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</si>
  <si>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</si>
  <si>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</si>
  <si>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</si>
  <si>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</si>
  <si>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</si>
  <si>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</si>
  <si>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</si>
  <si>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</si>
  <si>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</si>
  <si>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</si>
  <si>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</si>
  <si>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</si>
  <si>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</si>
  <si>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</si>
  <si>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</si>
  <si>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</si>
  <si>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</si>
  <si>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</si>
  <si>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</si>
  <si>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</si>
  <si>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</si>
  <si>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</si>
  <si>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</si>
  <si>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</si>
  <si>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</si>
  <si>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</si>
  <si>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</si>
  <si>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</si>
  <si>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</si>
  <si>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</si>
  <si>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</si>
  <si>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</si>
  <si>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</si>
  <si>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</si>
  <si>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</si>
  <si>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</si>
  <si>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</si>
  <si>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</si>
  <si>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</si>
  <si>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</si>
  <si>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</si>
  <si>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</si>
  <si>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</si>
  <si>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</si>
  <si>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</si>
  <si>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</si>
  <si>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</si>
  <si>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</si>
  <si>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</si>
  <si>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</si>
  <si>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</si>
  <si>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</si>
  <si>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</si>
  <si>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</si>
  <si>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</si>
  <si>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</si>
  <si>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</si>
  <si>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</si>
  <si>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</si>
  <si>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</si>
  <si>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</si>
  <si>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</si>
  <si>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</si>
  <si>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</si>
  <si>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</si>
  <si>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</si>
  <si>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</si>
  <si>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</si>
  <si>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</si>
  <si>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</si>
  <si>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</si>
  <si>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</si>
  <si>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</si>
  <si>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</si>
  <si>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</si>
  <si>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</si>
  <si>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</si>
  <si>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</si>
  <si>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</si>
  <si>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</si>
  <si>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</si>
  <si>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</si>
  <si>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</si>
  <si>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</si>
  <si>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</si>
  <si>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</si>
  <si>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</si>
  <si>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</si>
  <si>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</si>
  <si>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</si>
  <si>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</si>
  <si>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</si>
  <si>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</si>
  <si>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</si>
  <si>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</si>
  <si>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</si>
  <si>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</si>
  <si>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</si>
  <si>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</si>
  <si>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</si>
  <si>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</si>
  <si>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</si>
  <si>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</si>
  <si>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</si>
  <si>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</si>
  <si>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</si>
  <si>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</si>
  <si>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</si>
  <si>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</si>
  <si>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</si>
  <si>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</si>
  <si>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</si>
  <si>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</si>
  <si>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</si>
  <si>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</si>
  <si>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</si>
  <si>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</si>
  <si>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</si>
  <si>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</si>
  <si>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</si>
  <si>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</si>
  <si>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</si>
  <si>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</si>
  <si>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</si>
  <si>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</si>
  <si>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</si>
  <si>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</si>
  <si>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</si>
  <si>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</si>
  <si>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</si>
  <si>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</si>
  <si>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</si>
  <si>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</si>
  <si>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</si>
  <si>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</si>
  <si>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</si>
  <si>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</si>
  <si>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</si>
  <si>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</si>
  <si>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</si>
  <si>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</si>
  <si>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</si>
  <si>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</si>
  <si>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</si>
  <si>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</si>
  <si>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</si>
  <si>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</si>
  <si>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</si>
  <si>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</si>
  <si>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</si>
  <si>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</si>
  <si>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</si>
  <si>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</si>
  <si>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</si>
  <si>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</si>
  <si>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</si>
  <si>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</si>
  <si>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</si>
  <si>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</si>
  <si>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</si>
  <si>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</si>
  <si>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</si>
  <si>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</si>
  <si>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</si>
  <si>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</si>
  <si>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</si>
  <si>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</si>
  <si>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</si>
  <si>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</si>
  <si>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</si>
  <si>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</si>
  <si>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</si>
  <si>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</si>
  <si>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</si>
  <si>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</si>
  <si>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</si>
  <si>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</si>
  <si>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</si>
  <si>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</si>
  <si>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</si>
  <si>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</si>
  <si>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</si>
  <si>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</si>
  <si>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</si>
  <si>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</si>
  <si>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</si>
  <si>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</si>
  <si>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</si>
  <si>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</si>
  <si>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</si>
  <si>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</si>
  <si>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</si>
  <si>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</si>
  <si>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</si>
  <si>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</si>
  <si>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</si>
  <si>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</si>
  <si>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</si>
  <si>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</si>
  <si>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</si>
  <si>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</si>
  <si>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</si>
  <si>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</si>
  <si>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</si>
  <si>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</si>
  <si>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</si>
  <si>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</si>
  <si>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</si>
  <si>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</si>
  <si>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</si>
  <si>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</si>
  <si>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</si>
  <si>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</si>
  <si>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</si>
  <si>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</si>
  <si>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</si>
  <si>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</si>
  <si>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</si>
  <si>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</si>
  <si>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</si>
  <si>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</si>
  <si>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</si>
  <si>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</si>
  <si>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</si>
  <si>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</si>
  <si>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</si>
  <si>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</si>
  <si>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</si>
  <si>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</si>
  <si>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</si>
  <si>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</si>
  <si>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</si>
  <si>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</si>
  <si>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</si>
  <si>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</si>
  <si>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</si>
  <si>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</si>
  <si>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</si>
  <si>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</si>
  <si>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</si>
  <si>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</si>
  <si>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</si>
  <si>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</si>
  <si>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</si>
  <si>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</si>
  <si>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</si>
  <si>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</si>
  <si>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</si>
  <si>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</si>
  <si>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</si>
  <si>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</si>
  <si>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</si>
  <si>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</si>
  <si>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</si>
  <si>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</si>
  <si>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</si>
  <si>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</si>
  <si>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</si>
  <si>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</si>
  <si>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</si>
  <si>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</si>
  <si>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</si>
  <si>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</si>
  <si>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</si>
  <si>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</si>
  <si>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</si>
  <si>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</si>
  <si>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</si>
  <si>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</si>
  <si>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</si>
  <si>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</si>
  <si>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</si>
  <si>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</si>
  <si>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</si>
  <si>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</si>
  <si>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</si>
  <si>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</si>
  <si>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</si>
  <si>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</si>
  <si>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</si>
  <si>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</si>
  <si>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</si>
  <si>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</si>
  <si>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</si>
  <si>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</si>
  <si>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</si>
  <si>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</si>
  <si>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</si>
  <si>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</si>
  <si>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</si>
  <si>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</si>
  <si>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</si>
  <si>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</si>
  <si>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</si>
  <si>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</si>
  <si>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</si>
  <si>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</si>
  <si>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</si>
  <si>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</si>
  <si>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</si>
  <si>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</si>
  <si>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</si>
  <si>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</si>
  <si>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</si>
  <si>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</si>
  <si>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</si>
  <si>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</si>
  <si>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</si>
  <si>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</si>
  <si>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</si>
  <si>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</si>
  <si>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</si>
  <si>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</si>
  <si>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</si>
  <si>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</si>
  <si>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</si>
  <si>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</si>
  <si>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</si>
  <si>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</si>
  <si>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</si>
  <si>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</si>
  <si>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</si>
  <si>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</si>
  <si>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</si>
  <si>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</si>
  <si>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</si>
  <si>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</si>
  <si>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</si>
  <si>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</si>
  <si>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</si>
  <si>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</si>
  <si>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</si>
  <si>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</si>
  <si>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</si>
  <si>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</si>
  <si>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</si>
  <si>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</si>
  <si>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</si>
  <si>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</si>
  <si>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</si>
  <si>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</si>
  <si>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</si>
  <si>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</si>
  <si>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</si>
  <si>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</si>
  <si>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</si>
  <si>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</si>
  <si>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</si>
  <si>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</si>
  <si>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</si>
  <si>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</si>
  <si>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</si>
  <si>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</si>
  <si>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</si>
  <si>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</si>
  <si>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</si>
  <si>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</si>
  <si>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</si>
  <si>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</si>
  <si>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</si>
  <si>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</si>
  <si>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</si>
  <si>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</si>
  <si>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</si>
  <si>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</si>
  <si>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</si>
  <si>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</si>
  <si>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</si>
  <si>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</si>
  <si>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</si>
  <si>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</si>
  <si>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</si>
  <si>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</si>
  <si>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</si>
  <si>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</si>
  <si>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</si>
  <si>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</si>
  <si>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</si>
  <si>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</si>
  <si>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</si>
  <si>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</si>
  <si>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</si>
  <si>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</si>
  <si>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</si>
  <si>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</si>
  <si>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</si>
  <si>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</si>
  <si>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</si>
  <si>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</si>
  <si>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</si>
  <si>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</si>
  <si>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</si>
  <si>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</si>
  <si>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</si>
  <si>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</si>
  <si>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</si>
  <si>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</si>
  <si>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</si>
  <si>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</si>
  <si>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</si>
  <si>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</si>
  <si>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</si>
  <si>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</si>
  <si>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</si>
  <si>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</si>
  <si>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</si>
  <si>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</si>
  <si>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</si>
  <si>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</si>
  <si>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</si>
  <si>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</si>
  <si>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</si>
  <si>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</si>
  <si>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</si>
  <si>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</si>
  <si>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</si>
  <si>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</si>
  <si>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</si>
  <si>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</si>
  <si>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</si>
  <si>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</si>
  <si>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</si>
  <si>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</si>
  <si>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</si>
  <si>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</si>
  <si>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</si>
  <si>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</si>
  <si>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</si>
  <si>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</si>
  <si>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</si>
  <si>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</si>
  <si>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</si>
  <si>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</si>
  <si>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</si>
  <si>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</si>
  <si>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</si>
  <si>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</si>
  <si>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</si>
  <si>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</si>
  <si>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</si>
  <si>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</si>
  <si>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</si>
  <si>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</si>
  <si>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</si>
  <si>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</si>
  <si>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</si>
  <si>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</si>
  <si>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</si>
  <si>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</si>
  <si>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</si>
  <si>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</si>
  <si>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</si>
  <si>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</si>
  <si>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</si>
  <si>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</si>
  <si>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</si>
  <si>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</si>
  <si>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</si>
  <si>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</si>
  <si>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</si>
  <si>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</si>
  <si>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</si>
  <si>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</si>
  <si>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</si>
  <si>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</si>
  <si>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</si>
  <si>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</si>
  <si>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</si>
  <si>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</si>
  <si>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</si>
  <si>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</si>
  <si>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</si>
  <si>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</si>
  <si>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</si>
  <si>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</si>
  <si>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</si>
  <si>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</si>
  <si>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</si>
  <si>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</si>
  <si>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</si>
  <si>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</si>
  <si>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</si>
  <si>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</si>
  <si>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</si>
  <si>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</si>
  <si>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</si>
  <si>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</si>
  <si>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</si>
  <si>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</si>
  <si>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</si>
  <si>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</si>
  <si>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</si>
  <si>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</si>
  <si>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</si>
  <si>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</si>
  <si>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</si>
  <si>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</si>
  <si>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</si>
  <si>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</si>
  <si>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</si>
  <si>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</si>
  <si>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</si>
  <si>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</si>
  <si>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</si>
  <si>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</si>
  <si>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</si>
  <si>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</si>
  <si>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</si>
  <si>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</si>
  <si>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</si>
  <si>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</si>
  <si>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</si>
  <si>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</si>
  <si>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</si>
  <si>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</si>
  <si>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</si>
  <si>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</si>
  <si>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</si>
  <si>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</si>
  <si>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</si>
  <si>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</si>
  <si>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</si>
  <si>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</si>
  <si>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</si>
  <si>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</si>
  <si>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</si>
  <si>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</si>
  <si>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</si>
  <si>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</si>
  <si>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</si>
  <si>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</si>
  <si>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</si>
  <si>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</si>
  <si>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</si>
  <si>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</si>
  <si>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</si>
  <si>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</si>
  <si>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</si>
  <si>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</si>
  <si>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</si>
  <si>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</si>
  <si>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</si>
  <si>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</si>
  <si>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</si>
  <si>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</si>
  <si>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</si>
  <si>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</si>
  <si>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</si>
  <si>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</si>
  <si>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</si>
  <si>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</si>
  <si>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</si>
  <si>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</si>
  <si>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</si>
  <si>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</si>
  <si>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</si>
  <si>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</si>
  <si>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</si>
  <si>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</si>
  <si>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</si>
  <si>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</si>
  <si>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</si>
  <si>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</si>
  <si>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</si>
  <si>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</si>
  <si>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</si>
  <si>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</si>
  <si>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</si>
  <si>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</si>
  <si>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</si>
  <si>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</si>
  <si>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</si>
  <si>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</si>
  <si>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</si>
  <si>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</si>
  <si>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</si>
  <si>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</si>
  <si>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</si>
  <si>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</si>
  <si>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</si>
  <si>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</si>
  <si>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</si>
  <si>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</si>
  <si>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</si>
  <si>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</si>
  <si>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</si>
  <si>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</si>
  <si>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</si>
  <si>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</si>
  <si>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</si>
  <si>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</si>
  <si>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</si>
  <si>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</si>
  <si>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</si>
  <si>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</si>
  <si>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</si>
  <si>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</si>
  <si>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</si>
  <si>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</si>
  <si>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</si>
  <si>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</si>
  <si>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</si>
  <si>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</si>
  <si>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</si>
  <si>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</si>
  <si>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</si>
  <si>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</si>
  <si>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</si>
  <si>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</si>
  <si>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</si>
  <si>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</si>
  <si>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</si>
  <si>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</si>
  <si>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</si>
  <si>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</si>
  <si>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</si>
  <si>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</si>
  <si>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</si>
  <si>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</si>
  <si>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</si>
  <si>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</si>
  <si>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</si>
  <si>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</si>
  <si>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</si>
  <si>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</si>
  <si>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</si>
  <si>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</si>
  <si>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</si>
  <si>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</si>
  <si>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</si>
  <si>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</si>
  <si>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</si>
  <si>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</si>
  <si>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</si>
  <si>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</si>
  <si>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</si>
  <si>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</si>
  <si>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</si>
  <si>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</si>
  <si>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</si>
  <si>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</si>
  <si>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</si>
  <si>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</si>
  <si>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</si>
  <si>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</si>
  <si>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</si>
  <si>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</si>
  <si>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</si>
  <si>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</si>
  <si>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</si>
  <si>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</si>
  <si>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</si>
  <si>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</si>
  <si>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</si>
  <si>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</si>
  <si>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</si>
  <si>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</si>
  <si>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</si>
  <si>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</si>
  <si>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</si>
  <si>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</si>
  <si>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</si>
  <si>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</si>
  <si>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</si>
  <si>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</si>
  <si>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</si>
  <si>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</si>
  <si>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</si>
  <si>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</si>
  <si>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</si>
  <si>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</si>
  <si>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</si>
  <si>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</si>
  <si>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</si>
  <si>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</si>
  <si>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</si>
  <si>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</si>
  <si>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</si>
  <si>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</si>
  <si>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</si>
  <si>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</si>
  <si>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</si>
  <si>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</si>
  <si>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</si>
  <si>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</si>
  <si>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</si>
  <si>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</si>
  <si>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</si>
  <si>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</si>
  <si>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</si>
  <si>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</si>
  <si>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</si>
  <si>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</si>
  <si>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</si>
  <si>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</si>
  <si>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</si>
  <si>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</si>
  <si>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</si>
  <si>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</si>
  <si>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</si>
  <si>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</si>
  <si>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</si>
  <si>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</si>
  <si>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</si>
  <si>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</si>
  <si>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</si>
  <si>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</si>
  <si>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</si>
  <si>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</si>
  <si>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</si>
  <si>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</si>
  <si>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</si>
  <si>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</si>
  <si>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</si>
  <si>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</si>
  <si>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</si>
  <si>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</si>
  <si>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</si>
  <si>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</si>
  <si>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</si>
  <si>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</si>
  <si>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</si>
  <si>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</si>
  <si>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</si>
  <si>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</si>
  <si>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</si>
  <si>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</si>
  <si>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</si>
  <si>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</si>
  <si>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</si>
  <si>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</si>
  <si>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</si>
  <si>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</si>
  <si>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</si>
  <si>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</si>
  <si>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</si>
  <si>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</si>
  <si>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</si>
  <si>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</si>
  <si>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</si>
  <si>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</si>
  <si>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</si>
  <si>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</si>
  <si>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</si>
  <si>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</si>
  <si>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</si>
  <si>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</si>
  <si>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</si>
  <si>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</si>
  <si>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</si>
  <si>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</si>
  <si>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</si>
  <si>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</si>
  <si>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</si>
  <si>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</si>
  <si>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</si>
  <si>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</si>
  <si>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</si>
  <si>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</si>
  <si>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</si>
  <si>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</si>
  <si>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</si>
  <si>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</si>
  <si>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</si>
  <si>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</si>
  <si>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</si>
  <si>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</si>
  <si>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</si>
  <si>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</si>
  <si>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</si>
  <si>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</si>
  <si>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</si>
  <si>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</si>
  <si>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</si>
  <si>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</si>
  <si>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</si>
  <si>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</si>
  <si>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</si>
  <si>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</si>
  <si>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</si>
  <si>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</si>
  <si>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</si>
  <si>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</si>
  <si>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</si>
  <si>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</si>
  <si>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</si>
  <si>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</si>
  <si>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</si>
  <si>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</si>
  <si>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</si>
  <si>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</si>
  <si>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</si>
  <si>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</si>
  <si>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</si>
  <si>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</si>
  <si>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</si>
  <si>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</si>
  <si>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</si>
  <si>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</si>
  <si>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</si>
  <si>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</si>
  <si>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</si>
  <si>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</si>
  <si>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</si>
  <si>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</si>
  <si>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</si>
  <si>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</si>
  <si>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</si>
  <si>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</si>
  <si>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</si>
  <si>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</si>
  <si>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</si>
  <si>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</si>
  <si>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</si>
  <si>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</si>
  <si>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</si>
  <si>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</si>
  <si>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</si>
  <si>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</si>
  <si>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</si>
  <si>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</si>
  <si>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</si>
  <si>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</si>
  <si>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</si>
  <si>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</si>
  <si>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</si>
  <si>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</si>
  <si>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</si>
  <si>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</si>
  <si>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</si>
  <si>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</si>
  <si>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</si>
  <si>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</si>
  <si>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</si>
  <si>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</si>
  <si>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</si>
  <si>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</si>
  <si>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</si>
  <si>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</si>
  <si>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</si>
  <si>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</si>
  <si>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</si>
  <si>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</si>
  <si>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</si>
  <si>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</si>
  <si>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</si>
  <si>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</si>
  <si>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</si>
  <si>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</si>
  <si>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</si>
  <si>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</si>
  <si>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</si>
  <si>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</si>
  <si>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</si>
  <si>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</si>
  <si>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</si>
  <si>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</si>
  <si>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</si>
  <si>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</si>
  <si>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</si>
  <si>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</si>
  <si>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</si>
  <si>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</si>
  <si>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</si>
  <si>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</si>
  <si>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</si>
  <si>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</si>
  <si>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</si>
  <si>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</si>
  <si>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</si>
  <si>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</si>
  <si>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</si>
  <si>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</si>
  <si>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</si>
  <si>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</si>
  <si>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</si>
  <si>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</si>
  <si>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</si>
  <si>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</si>
  <si>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</si>
  <si>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</si>
  <si>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</si>
  <si>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</si>
  <si>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</si>
  <si>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</si>
  <si>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</si>
  <si>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</si>
  <si>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</si>
  <si>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</si>
  <si>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</si>
  <si>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</si>
  <si>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</si>
  <si>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</si>
  <si>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</si>
  <si>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</si>
  <si>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</si>
  <si>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</si>
  <si>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</si>
  <si>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</si>
  <si>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</si>
  <si>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</si>
  <si>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</si>
  <si>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</si>
  <si>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</si>
  <si>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</si>
  <si>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</si>
  <si>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</si>
  <si>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</si>
  <si>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</si>
  <si>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</si>
  <si>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</si>
  <si>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</si>
  <si>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</si>
  <si>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</si>
  <si>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</si>
  <si>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</si>
  <si>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</si>
  <si>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</si>
  <si>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</si>
  <si>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</si>
  <si>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</si>
  <si>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</si>
  <si>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</si>
  <si>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</si>
  <si>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</si>
  <si>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</si>
  <si>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</si>
  <si>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</si>
  <si>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</si>
  <si>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</si>
  <si>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</si>
  <si>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</si>
  <si>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</si>
  <si>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</si>
  <si>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</si>
  <si>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</si>
  <si>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</si>
  <si>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</si>
  <si>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</si>
  <si>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</si>
  <si>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</si>
  <si>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</si>
  <si>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</si>
  <si>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</si>
  <si>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</si>
  <si>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</si>
  <si>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</si>
  <si>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</si>
  <si>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</si>
  <si>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</si>
  <si>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</si>
  <si>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</si>
  <si>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</si>
  <si>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</si>
  <si>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</si>
  <si>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</si>
  <si>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</si>
  <si>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</si>
  <si>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</si>
  <si>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</si>
  <si>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</si>
  <si>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</si>
  <si>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</si>
  <si>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</si>
  <si>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</si>
  <si>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</si>
  <si>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</si>
  <si>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</si>
  <si>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</si>
  <si>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</si>
  <si>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</si>
  <si>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</si>
  <si>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</si>
  <si>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</si>
  <si>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</si>
  <si>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</si>
  <si>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</si>
  <si>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</si>
  <si>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</si>
  <si>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</si>
  <si>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</si>
  <si>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</si>
  <si>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</si>
  <si>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</si>
  <si>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</si>
  <si>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</si>
  <si>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</si>
  <si>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</si>
  <si>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</si>
  <si>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</si>
  <si>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</si>
  <si>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</si>
  <si>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</si>
  <si>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</si>
  <si>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</si>
  <si>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</si>
  <si>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</si>
  <si>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</si>
  <si>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</si>
  <si>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</si>
  <si>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</si>
  <si>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</si>
  <si>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</si>
  <si>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</si>
  <si>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</si>
  <si>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</si>
  <si>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</si>
  <si>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</si>
  <si>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</si>
  <si>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</si>
  <si>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</si>
  <si>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</si>
  <si>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</si>
  <si>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</si>
  <si>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</si>
  <si>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</si>
  <si>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</si>
  <si>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</si>
  <si>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</si>
  <si>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</si>
  <si>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</si>
  <si>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</si>
  <si>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</si>
  <si>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</si>
  <si>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</si>
  <si>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</si>
  <si>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</si>
  <si>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</si>
  <si>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</si>
  <si>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</si>
  <si>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</si>
  <si>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</si>
  <si>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</si>
  <si>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</si>
  <si>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</si>
  <si>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</si>
  <si>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</si>
  <si>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</si>
  <si>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</si>
  <si>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</si>
  <si>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</si>
  <si>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</si>
  <si>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</si>
  <si>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</si>
  <si>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</si>
  <si>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</si>
  <si>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</si>
  <si>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</si>
  <si>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</si>
  <si>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</si>
  <si>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</si>
  <si>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</si>
  <si>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</si>
  <si>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</si>
  <si>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</si>
  <si>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</si>
  <si>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</si>
  <si>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</si>
  <si>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</si>
  <si>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</si>
  <si>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</si>
  <si>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</si>
  <si>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</si>
  <si>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</si>
  <si>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</si>
  <si>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</si>
  <si>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</si>
  <si>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</si>
  <si>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</si>
  <si>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</si>
  <si>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</si>
  <si>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</si>
  <si>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</si>
  <si>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</si>
  <si>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</si>
  <si>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</si>
  <si>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</si>
  <si>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</si>
  <si>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</si>
  <si>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</si>
  <si>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</si>
  <si>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</si>
  <si>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</si>
  <si>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</si>
  <si>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</si>
  <si>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</si>
  <si>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</si>
  <si>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</si>
  <si>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</si>
  <si>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</si>
  <si>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</si>
  <si>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</si>
  <si>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</si>
  <si>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</si>
  <si>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</si>
  <si>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</si>
  <si>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</si>
  <si>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</si>
  <si>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</si>
  <si>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</si>
  <si>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</si>
  <si>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</si>
  <si>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</si>
  <si>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</si>
  <si>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</si>
  <si>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</si>
  <si>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</si>
  <si>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</si>
  <si>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</si>
  <si>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</si>
  <si>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</si>
  <si>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</si>
  <si>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</si>
  <si>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</si>
  <si>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</si>
  <si>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</si>
  <si>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</si>
  <si>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</si>
  <si>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</si>
  <si>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</si>
  <si>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</si>
  <si>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</si>
  <si>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</si>
  <si>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</si>
  <si>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</si>
  <si>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</si>
  <si>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</si>
  <si>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</si>
  <si>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</si>
  <si>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</si>
  <si>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</si>
  <si>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</si>
  <si>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</si>
  <si>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</si>
  <si>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</si>
  <si>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</si>
  <si>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</si>
  <si>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</si>
  <si>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</si>
  <si>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</si>
  <si>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</si>
  <si>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</si>
  <si>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</si>
  <si>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</si>
  <si>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</si>
  <si>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</si>
  <si>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</si>
  <si>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</si>
  <si>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</si>
  <si>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</si>
  <si>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</si>
  <si>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</si>
  <si>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</si>
  <si>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</si>
  <si>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</si>
  <si>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</si>
  <si>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</si>
  <si>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</si>
  <si>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</si>
  <si>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</si>
  <si>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</si>
  <si>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</si>
  <si>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</si>
  <si>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</si>
  <si>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</si>
  <si>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</si>
  <si>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</si>
  <si>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</si>
  <si>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</si>
  <si>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</si>
  <si>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</si>
  <si>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</si>
  <si>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</si>
  <si>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</si>
  <si>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</si>
  <si>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</si>
  <si>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</si>
  <si>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</si>
  <si>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</si>
  <si>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</si>
  <si>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</si>
  <si>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</si>
  <si>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</si>
  <si>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</si>
  <si>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</si>
  <si>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</si>
  <si>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</si>
  <si>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</si>
  <si>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</si>
  <si>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</si>
  <si>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</si>
  <si>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</si>
  <si>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</si>
  <si>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</si>
  <si>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</si>
  <si>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</si>
  <si>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</si>
  <si>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</si>
  <si>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</si>
  <si>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</si>
  <si>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</si>
  <si>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</si>
  <si>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</si>
  <si>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</si>
  <si>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</si>
  <si>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</si>
  <si>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</si>
  <si>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</si>
  <si>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</si>
  <si>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</si>
  <si>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</si>
  <si>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</si>
  <si>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</si>
  <si>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</si>
  <si>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</si>
  <si>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</si>
  <si>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</si>
  <si>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</si>
  <si>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</si>
  <si>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</si>
  <si>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</si>
  <si>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</si>
  <si>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</si>
  <si>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</si>
  <si>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</si>
  <si>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</si>
  <si>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</si>
  <si>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</si>
  <si>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</si>
  <si>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</si>
  <si>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</si>
  <si>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</si>
  <si>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</si>
  <si>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</si>
  <si>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</si>
  <si>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</si>
  <si>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</si>
  <si>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</si>
  <si>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</si>
  <si>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</si>
  <si>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</si>
  <si>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</si>
  <si>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</si>
  <si>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</si>
  <si>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</si>
  <si>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</si>
  <si>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</si>
  <si>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</si>
  <si>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</si>
  <si>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</si>
  <si>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</si>
  <si>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</si>
  <si>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</si>
  <si>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</si>
  <si>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</si>
  <si>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</si>
  <si>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</si>
  <si>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</si>
  <si>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</si>
  <si>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</si>
  <si>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</si>
  <si>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</si>
  <si>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</si>
  <si>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</si>
  <si>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</si>
  <si>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</si>
  <si>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</si>
  <si>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</si>
  <si>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</si>
  <si>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</si>
  <si>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</si>
  <si>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</si>
  <si>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</si>
  <si>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</si>
  <si>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</si>
  <si>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</si>
  <si>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</si>
  <si>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</si>
  <si>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</si>
  <si>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</si>
  <si>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</si>
  <si>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</si>
  <si>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</si>
  <si>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</si>
  <si>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</si>
  <si>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</si>
  <si>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</si>
  <si>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</si>
  <si>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</si>
  <si>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</si>
  <si>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</si>
  <si>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</si>
  <si>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</si>
  <si>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</si>
  <si>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</si>
  <si>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</si>
  <si>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</si>
  <si>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</si>
  <si>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</si>
  <si>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</si>
  <si>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</si>
  <si>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</si>
  <si>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</si>
  <si>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</si>
  <si>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</si>
  <si>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</si>
  <si>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</si>
  <si>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</si>
  <si>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</si>
  <si>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</si>
  <si>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</si>
  <si>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</si>
  <si>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</si>
  <si>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</si>
  <si>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</si>
  <si>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</si>
  <si>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</si>
  <si>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</si>
  <si>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</si>
  <si>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</si>
  <si>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</si>
  <si>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</si>
  <si>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</si>
  <si>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</si>
  <si>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</si>
  <si>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</si>
  <si>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</si>
  <si>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</si>
  <si>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</si>
  <si>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</si>
  <si>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</si>
  <si>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</si>
  <si>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</si>
  <si>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</si>
  <si>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</si>
  <si>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</si>
  <si>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</si>
  <si>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</si>
  <si>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</si>
  <si>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</si>
  <si>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</si>
  <si>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</si>
  <si>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</si>
  <si>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</si>
  <si>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</si>
  <si>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</si>
  <si>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</si>
  <si>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</si>
  <si>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</si>
  <si>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</si>
  <si>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</si>
  <si>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</si>
  <si>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</si>
  <si>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</si>
  <si>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</si>
  <si>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</si>
  <si>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</si>
  <si>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</si>
  <si>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</si>
  <si>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</si>
  <si>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</si>
  <si>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</si>
  <si>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</si>
  <si>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</si>
  <si>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</si>
  <si>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</si>
  <si>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</si>
  <si>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</si>
  <si>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</si>
  <si>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</si>
  <si>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</si>
  <si>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</si>
  <si>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</si>
  <si>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</si>
  <si>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</si>
  <si>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</si>
  <si>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</si>
  <si>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</si>
  <si>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</si>
  <si>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</si>
  <si>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</si>
  <si>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</si>
  <si>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</si>
  <si>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</si>
  <si>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</si>
  <si>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</si>
  <si>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</si>
  <si>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</si>
  <si>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</si>
  <si>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</si>
  <si>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</si>
  <si>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</si>
  <si>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</si>
  <si>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</si>
  <si>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</si>
  <si>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</si>
  <si>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</si>
  <si>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</si>
  <si>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</si>
  <si>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</si>
  <si>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</si>
  <si>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</si>
  <si>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</si>
  <si>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</si>
  <si>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</si>
  <si>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</si>
  <si>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</si>
  <si>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</si>
  <si>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</si>
  <si>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</si>
  <si>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</si>
  <si>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</si>
  <si>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</si>
  <si>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</si>
  <si>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</si>
  <si>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</si>
  <si>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</si>
  <si>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</si>
  <si>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</si>
  <si>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</si>
  <si>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</si>
  <si>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</si>
  <si>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</si>
  <si>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</si>
  <si>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</si>
  <si>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</si>
  <si>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</si>
  <si>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</si>
  <si>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</si>
  <si>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</si>
  <si>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</si>
  <si>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</si>
  <si>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</si>
  <si>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</si>
  <si>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</si>
  <si>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</si>
  <si>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</si>
  <si>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</si>
  <si>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</si>
  <si>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</si>
  <si>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</si>
  <si>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</si>
  <si>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</si>
  <si>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</si>
  <si>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</si>
  <si>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</si>
  <si>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</si>
  <si>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</si>
  <si>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</si>
  <si>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</si>
  <si>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</si>
  <si>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</si>
  <si>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</si>
  <si>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</si>
  <si>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</si>
  <si>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</si>
  <si>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</si>
  <si>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</si>
  <si>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</si>
  <si>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</si>
  <si>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</si>
  <si>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</si>
  <si>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</si>
  <si>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</si>
  <si>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</si>
  <si>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</si>
  <si>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</si>
  <si>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</si>
  <si>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</si>
  <si>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</si>
  <si>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</si>
  <si>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</si>
  <si>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</si>
  <si>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</si>
  <si>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</si>
  <si>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</si>
  <si>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</si>
  <si>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</si>
  <si>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</si>
  <si>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</si>
  <si>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</si>
  <si>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</si>
  <si>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</si>
  <si>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</si>
  <si>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</si>
  <si>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</si>
  <si>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</si>
  <si>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</si>
  <si>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</si>
  <si>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</si>
  <si>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</si>
  <si>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</si>
  <si>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</si>
  <si>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</si>
  <si>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</si>
  <si>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</si>
  <si>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</si>
  <si>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</si>
  <si>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</si>
  <si>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</si>
  <si>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</si>
  <si>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</si>
  <si>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</si>
  <si>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</si>
  <si>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</si>
  <si>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</si>
  <si>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</si>
  <si>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</si>
  <si>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</si>
  <si>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</si>
  <si>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</si>
  <si>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</si>
  <si>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</si>
  <si>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</si>
  <si>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</si>
  <si>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</si>
  <si>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</si>
  <si>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</si>
  <si>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</si>
  <si>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</si>
  <si>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</si>
  <si>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</si>
  <si>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</si>
  <si>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</si>
  <si>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</si>
  <si>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</si>
  <si>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</si>
  <si>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</si>
  <si>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</si>
  <si>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</si>
  <si>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</si>
  <si>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</si>
  <si>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</si>
  <si>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</si>
  <si>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</si>
  <si>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</si>
  <si>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</si>
  <si>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</si>
  <si>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</si>
  <si>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</si>
  <si>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</si>
  <si>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</si>
  <si>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</si>
  <si>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</si>
  <si>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</si>
  <si>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</si>
  <si>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</si>
  <si>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</si>
  <si>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</si>
  <si>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</si>
  <si>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</si>
  <si>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</si>
  <si>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</si>
  <si>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</si>
  <si>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</si>
  <si>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</si>
  <si>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</si>
  <si>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</si>
  <si>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</si>
  <si>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</si>
  <si>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</si>
  <si>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</si>
  <si>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</si>
  <si>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</si>
  <si>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</si>
  <si>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</si>
  <si>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</si>
  <si>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</si>
  <si>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</si>
  <si>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</si>
  <si>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</si>
  <si>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</si>
  <si>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</si>
  <si>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</si>
  <si>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</si>
  <si>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</si>
  <si>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</si>
  <si>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</si>
  <si>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</si>
  <si>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</si>
  <si>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</si>
  <si>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</si>
  <si>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</si>
  <si>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</si>
  <si>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</si>
  <si>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</si>
  <si>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</si>
  <si>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</si>
  <si>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</si>
  <si>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</si>
  <si>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</si>
  <si>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</si>
  <si>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</si>
  <si>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</si>
  <si>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</si>
  <si>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</si>
  <si>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</si>
  <si>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</si>
  <si>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</si>
  <si>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</si>
  <si>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</si>
  <si>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</si>
  <si>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</si>
  <si>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</si>
  <si>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</si>
  <si>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</si>
  <si>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</si>
  <si>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</si>
  <si>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</si>
  <si>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</si>
  <si>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</si>
  <si>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</si>
  <si>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</si>
  <si>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</si>
  <si>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</si>
  <si>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</si>
  <si>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</si>
  <si>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</si>
  <si>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</si>
  <si>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</si>
  <si>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</si>
  <si>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</si>
  <si>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</si>
  <si>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</si>
  <si>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</si>
  <si>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</si>
  <si>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</si>
  <si>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</si>
  <si>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</si>
  <si>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</si>
  <si>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</si>
  <si>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</si>
  <si>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</si>
  <si>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</si>
  <si>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</si>
  <si>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</si>
  <si>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</si>
  <si>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</si>
  <si>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</si>
  <si>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</si>
  <si>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</si>
  <si>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</si>
  <si>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</si>
  <si>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</si>
  <si>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</si>
  <si>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</si>
  <si>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</si>
  <si>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</si>
  <si>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</si>
  <si>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</si>
  <si>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</si>
  <si>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</si>
  <si>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</si>
  <si>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</si>
  <si>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</si>
  <si>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</si>
  <si>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</si>
  <si>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</si>
  <si>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</si>
  <si>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</si>
  <si>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</si>
  <si>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</si>
  <si>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</si>
  <si>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</si>
  <si>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</si>
  <si>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</si>
  <si>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</si>
  <si>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</si>
  <si>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</si>
  <si>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</si>
  <si>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</si>
  <si>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</si>
  <si>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</si>
  <si>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</si>
  <si>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</si>
  <si>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</si>
  <si>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</si>
  <si>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</si>
  <si>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</si>
  <si>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</si>
  <si>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</si>
  <si>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</si>
  <si>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</si>
  <si>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</si>
  <si>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</si>
  <si>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</si>
  <si>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</si>
  <si>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</si>
  <si>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</si>
  <si>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</si>
  <si>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</si>
  <si>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</si>
  <si>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</si>
  <si>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</si>
  <si>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</si>
  <si>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</si>
  <si>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</si>
  <si>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</si>
  <si>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</si>
  <si>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</si>
  <si>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</si>
  <si>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</si>
  <si>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</si>
  <si>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</si>
  <si>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</si>
  <si>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</si>
  <si>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</si>
  <si>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</si>
  <si>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</si>
  <si>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</si>
  <si>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</si>
  <si>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</si>
  <si>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</si>
  <si>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</si>
  <si>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</si>
  <si>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</si>
  <si>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</si>
  <si>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</si>
  <si>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</si>
  <si>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</si>
  <si>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</si>
  <si>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</si>
  <si>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</si>
  <si>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</si>
  <si>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</si>
  <si>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</si>
  <si>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</si>
  <si>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</si>
  <si>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</si>
  <si>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</si>
  <si>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</si>
  <si>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</si>
  <si>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</si>
  <si>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</si>
  <si>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</si>
  <si>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</si>
  <si>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</si>
  <si>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</si>
  <si>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</si>
  <si>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</si>
  <si>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</si>
  <si>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</si>
  <si>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</si>
  <si>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</si>
  <si>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</si>
  <si>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</si>
  <si>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</si>
  <si>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</si>
  <si>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</si>
  <si>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</si>
  <si>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</si>
  <si>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</si>
  <si>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</si>
  <si>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</si>
  <si>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</si>
  <si>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</si>
  <si>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</si>
  <si>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</si>
  <si>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</si>
  <si>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</si>
  <si>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</si>
  <si>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</si>
  <si>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</si>
  <si>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</si>
  <si>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</si>
  <si>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</si>
  <si>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</si>
  <si>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</si>
  <si>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</si>
  <si>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</si>
  <si>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</si>
  <si>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</si>
  <si>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</si>
  <si>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</si>
  <si>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</si>
  <si>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</si>
  <si>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</si>
  <si>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</si>
  <si>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</si>
  <si>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</si>
  <si>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</si>
  <si>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</si>
  <si>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</si>
  <si>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</si>
  <si>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</si>
  <si>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</si>
  <si>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</si>
  <si>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</si>
  <si>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</si>
  <si>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</si>
  <si>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</si>
  <si>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</si>
  <si>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</si>
  <si>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</si>
  <si>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</si>
  <si>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</si>
  <si>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</si>
  <si>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</si>
  <si>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</si>
  <si>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</si>
  <si>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</si>
  <si>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</si>
  <si>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</si>
  <si>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</si>
  <si>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</si>
  <si>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</si>
  <si>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</si>
  <si>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</si>
  <si>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</si>
  <si>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</si>
  <si>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</si>
  <si>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</si>
  <si>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</si>
  <si>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</si>
  <si>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</si>
  <si>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</si>
  <si>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</si>
  <si>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</si>
  <si>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</si>
  <si>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</si>
  <si>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</si>
  <si>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</si>
  <si>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</si>
  <si>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</si>
  <si>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</si>
  <si>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</si>
  <si>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</si>
  <si>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</si>
  <si>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</si>
  <si>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</si>
  <si>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</si>
  <si>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</si>
  <si>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</si>
  <si>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</si>
  <si>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</si>
  <si>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</si>
  <si>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</si>
  <si>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</si>
  <si>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</si>
  <si>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</si>
  <si>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</si>
  <si>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</si>
  <si>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</si>
  <si>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</si>
  <si>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</si>
  <si>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</si>
  <si>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</si>
  <si>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</si>
  <si>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</si>
  <si>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</si>
  <si>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</si>
  <si>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</si>
  <si>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</si>
  <si>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</si>
  <si>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</si>
  <si>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</si>
  <si>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</si>
  <si>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</si>
  <si>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</si>
  <si>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</si>
  <si>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</si>
  <si>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</si>
  <si>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</si>
  <si>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</si>
  <si>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</si>
  <si>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</si>
  <si>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</si>
  <si>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</si>
  <si>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</si>
  <si>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</si>
  <si>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</si>
  <si>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</si>
  <si>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</si>
  <si>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</si>
  <si>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</si>
  <si>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</si>
  <si>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</si>
  <si>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</si>
  <si>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</si>
  <si>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</si>
  <si>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</si>
  <si>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</si>
  <si>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</si>
  <si>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</si>
  <si>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</si>
  <si>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</si>
  <si>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</si>
  <si>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</si>
  <si>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</si>
  <si>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</si>
  <si>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</si>
  <si>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</si>
  <si>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</si>
  <si>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</si>
  <si>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</si>
  <si>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</si>
  <si>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</si>
  <si>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</si>
  <si>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</si>
  <si>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</si>
  <si>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</si>
  <si>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</si>
  <si>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</si>
  <si>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</si>
  <si>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</si>
  <si>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</si>
  <si>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</si>
  <si>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</si>
  <si>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</si>
  <si>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</si>
  <si>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</si>
  <si>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</si>
  <si>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</si>
  <si>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</si>
  <si>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</si>
  <si>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</si>
  <si>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</si>
  <si>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</si>
  <si>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</si>
  <si>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</si>
  <si>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</si>
  <si>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</si>
  <si>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</si>
  <si>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</si>
  <si>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</si>
  <si>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</si>
  <si>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</si>
  <si>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</si>
  <si>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</si>
  <si>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</si>
  <si>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</si>
  <si>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</si>
  <si>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</si>
  <si>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</si>
  <si>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</si>
  <si>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</si>
  <si>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</si>
  <si>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</si>
  <si>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</si>
  <si>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</si>
  <si>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</si>
  <si>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</si>
  <si>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</si>
  <si>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</si>
  <si>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</si>
  <si>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</si>
  <si>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</si>
  <si>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</si>
  <si>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</si>
  <si>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</si>
  <si>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</si>
  <si>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</si>
  <si>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</si>
  <si>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</si>
  <si>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</si>
  <si>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</si>
  <si>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</si>
  <si>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</si>
  <si>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</si>
  <si>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</si>
  <si>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</si>
  <si>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</si>
  <si>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</si>
  <si>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</si>
  <si>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</si>
  <si>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</si>
  <si>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</si>
  <si>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</si>
  <si>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</si>
  <si>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</si>
  <si>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</si>
  <si>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</si>
  <si>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</si>
  <si>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</si>
  <si>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</si>
  <si>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</si>
  <si>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</si>
  <si>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</si>
  <si>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</si>
  <si>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</si>
  <si>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</si>
  <si>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</si>
  <si>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</si>
  <si>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</si>
  <si>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</si>
  <si>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</si>
  <si>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</si>
  <si>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</si>
  <si>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</si>
  <si>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</si>
  <si>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</si>
  <si>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</si>
  <si>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</si>
  <si>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</si>
  <si>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</si>
  <si>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</si>
  <si>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</si>
  <si>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</si>
  <si>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</si>
  <si>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</si>
  <si>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</si>
  <si>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</si>
  <si>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</si>
  <si>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</si>
  <si>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</si>
  <si>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</si>
  <si>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</si>
  <si>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</si>
  <si>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</si>
  <si>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</si>
  <si>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</si>
  <si>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</si>
  <si>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</si>
  <si>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</si>
  <si>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</si>
  <si>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</si>
  <si>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</si>
  <si>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</si>
  <si>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</si>
  <si>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</si>
  <si>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</si>
  <si>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</si>
  <si>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</si>
  <si>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</si>
  <si>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</si>
  <si>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</si>
  <si>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</si>
  <si>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</si>
  <si>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</si>
  <si>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</si>
  <si>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</si>
  <si>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</si>
  <si>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</si>
  <si>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</si>
  <si>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</si>
  <si>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</si>
  <si>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</si>
  <si>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</si>
  <si>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</si>
  <si>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</si>
  <si>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</si>
  <si>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</si>
  <si>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</si>
  <si>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</si>
  <si>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</si>
  <si>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</si>
  <si>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</si>
  <si>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</si>
  <si>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</si>
  <si>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</si>
  <si>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</si>
  <si>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</si>
  <si>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</si>
  <si>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</si>
  <si>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</si>
  <si>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</si>
  <si>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</si>
  <si>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</si>
  <si>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</si>
  <si>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</si>
  <si>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</si>
  <si>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</si>
  <si>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</si>
  <si>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</si>
  <si>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</si>
  <si>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</si>
  <si>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</si>
  <si>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</si>
  <si>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</si>
  <si>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</si>
  <si>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</si>
  <si>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</si>
  <si>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</si>
  <si>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</si>
  <si>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</si>
  <si>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</si>
  <si>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</si>
  <si>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</si>
  <si>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</si>
  <si>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</si>
  <si>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</si>
  <si>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</si>
  <si>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</si>
  <si>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</si>
  <si>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</si>
  <si>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</si>
  <si>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</si>
  <si>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</si>
  <si>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</si>
  <si>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</si>
  <si>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</si>
  <si>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</si>
  <si>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</si>
  <si>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</si>
  <si>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</si>
  <si>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</si>
  <si>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</si>
  <si>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</si>
  <si>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</si>
  <si>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</si>
  <si>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</si>
  <si>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</si>
  <si>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</si>
  <si>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</si>
  <si>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</si>
  <si>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</si>
  <si>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</si>
  <si>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</si>
  <si>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</si>
  <si>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</si>
  <si>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</si>
  <si>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</si>
  <si>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</si>
  <si>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</si>
  <si>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</si>
  <si>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</si>
  <si>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</si>
  <si>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</si>
  <si>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</si>
  <si>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</si>
  <si>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</si>
  <si>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</si>
  <si>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</si>
  <si>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</si>
  <si>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</si>
  <si>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</si>
  <si>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</si>
  <si>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</si>
  <si>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</si>
  <si>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</si>
  <si>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</si>
  <si>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</si>
  <si>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</si>
  <si>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</si>
  <si>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</si>
  <si>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</si>
  <si>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</si>
  <si>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</si>
  <si>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</si>
  <si>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</si>
  <si>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</si>
  <si>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</si>
  <si>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</si>
  <si>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</si>
  <si>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</si>
  <si>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</si>
  <si>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</si>
  <si>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</si>
  <si>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</si>
  <si>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</si>
  <si>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</si>
  <si>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</si>
  <si>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</si>
  <si>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</si>
  <si>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</si>
  <si>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</si>
  <si>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</si>
  <si>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</si>
  <si>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</si>
  <si>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</si>
  <si>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</si>
  <si>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</si>
  <si>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</si>
  <si>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</si>
  <si>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</si>
  <si>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</si>
  <si>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</si>
  <si>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</si>
  <si>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</si>
  <si>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</si>
  <si>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</si>
  <si>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</si>
  <si>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</si>
  <si>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</si>
  <si>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</si>
  <si>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</si>
  <si>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</si>
  <si>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</si>
  <si>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</si>
  <si>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</si>
  <si>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</si>
  <si>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</si>
  <si>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</si>
  <si>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</si>
  <si>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</si>
  <si>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</si>
  <si>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</si>
  <si>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</si>
  <si>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</si>
  <si>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</si>
  <si>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</si>
  <si>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</si>
  <si>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</si>
  <si>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</si>
  <si>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</si>
  <si>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</si>
  <si>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</si>
  <si>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</si>
  <si>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</si>
  <si>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</si>
  <si>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</si>
  <si>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</si>
  <si>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</si>
  <si>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</si>
  <si>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</si>
  <si>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</si>
  <si>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</si>
  <si>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</si>
  <si>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</si>
  <si>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</si>
  <si>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</si>
  <si>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</si>
  <si>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</si>
  <si>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</si>
  <si>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</si>
  <si>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</si>
  <si>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</si>
  <si>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</si>
  <si>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</si>
  <si>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</si>
  <si>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</si>
  <si>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</si>
  <si>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</si>
  <si>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</si>
  <si>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</si>
  <si>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</si>
  <si>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</si>
  <si>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</si>
  <si>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</si>
  <si>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</si>
  <si>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</si>
  <si>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</si>
  <si>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</si>
  <si>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</si>
  <si>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</si>
  <si>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</si>
  <si>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</si>
  <si>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</si>
  <si>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</si>
  <si>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</si>
  <si>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</si>
  <si>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</si>
  <si>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</si>
  <si>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</si>
  <si>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</si>
  <si>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</si>
  <si>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</si>
  <si>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</si>
  <si>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</si>
  <si>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</si>
  <si>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</si>
  <si>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</si>
  <si>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</si>
  <si>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</si>
  <si>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</si>
  <si>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</si>
  <si>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</si>
  <si>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</si>
  <si>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</si>
  <si>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</si>
  <si>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</si>
  <si>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</si>
  <si>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</si>
  <si>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</si>
  <si>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</si>
  <si>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</si>
  <si>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</si>
  <si>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</si>
  <si>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</si>
  <si>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</si>
  <si>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</si>
  <si>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</si>
  <si>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</si>
  <si>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</si>
  <si>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</si>
  <si>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</si>
  <si>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</si>
  <si>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</si>
  <si>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</si>
  <si>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</si>
  <si>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</si>
  <si>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</si>
  <si>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</si>
  <si>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</si>
  <si>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</si>
  <si>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</si>
  <si>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</si>
  <si>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</si>
  <si>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</si>
  <si>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</si>
  <si>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</si>
  <si>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</si>
  <si>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</si>
  <si>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</si>
  <si>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</si>
  <si>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</si>
  <si>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</si>
  <si>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</si>
  <si>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</si>
  <si>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</si>
  <si>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</si>
  <si>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</si>
  <si>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</si>
  <si>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</si>
  <si>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</si>
  <si>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</si>
  <si>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</si>
  <si>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</si>
  <si>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</si>
  <si>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</si>
  <si>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</si>
  <si>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</si>
  <si>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</si>
  <si>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</si>
  <si>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</si>
  <si>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</si>
  <si>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</si>
  <si>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</si>
  <si>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</si>
  <si>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</si>
  <si>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</si>
  <si>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</si>
  <si>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</si>
  <si>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</si>
  <si>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</si>
  <si>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</si>
  <si>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</si>
  <si>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</si>
  <si>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</si>
  <si>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</si>
  <si>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</si>
  <si>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</si>
  <si>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</si>
  <si>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</si>
  <si>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</si>
  <si>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</si>
  <si>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</si>
  <si>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</si>
  <si>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</si>
  <si>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</si>
  <si>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</si>
  <si>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</si>
  <si>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</si>
  <si>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</si>
  <si>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</si>
  <si>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</si>
  <si>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</si>
  <si>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</si>
  <si>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</si>
  <si>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</si>
  <si>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</si>
  <si>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</si>
  <si>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</si>
  <si>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</si>
  <si>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</si>
  <si>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</si>
  <si>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</si>
  <si>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</si>
  <si>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</si>
  <si>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</si>
  <si>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</si>
  <si>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</si>
  <si>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</si>
  <si>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</si>
  <si>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</si>
  <si>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</si>
  <si>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</si>
  <si>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</si>
  <si>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</si>
  <si>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</si>
  <si>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</si>
  <si>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</si>
  <si>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</si>
  <si>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</si>
  <si>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</si>
  <si>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</si>
  <si>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</si>
  <si>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</si>
  <si>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</si>
  <si>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</si>
  <si>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</si>
  <si>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</si>
  <si>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</si>
  <si>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</si>
  <si>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</si>
  <si>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</si>
  <si>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</si>
  <si>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</si>
  <si>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</si>
  <si>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</si>
  <si>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</si>
  <si>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</si>
  <si>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</si>
  <si>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</si>
  <si>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</si>
  <si>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</si>
  <si>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</si>
  <si>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</si>
  <si>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</si>
  <si>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</si>
  <si>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</si>
  <si>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</si>
  <si>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</si>
  <si>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</si>
  <si>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</si>
  <si>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</si>
  <si>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</si>
  <si>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</si>
  <si>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</si>
  <si>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</si>
  <si>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</si>
  <si>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</si>
  <si>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</si>
  <si>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</si>
  <si>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</si>
  <si>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</si>
  <si>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</si>
  <si>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</si>
  <si>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</si>
  <si>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</si>
  <si>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</si>
  <si>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</si>
  <si>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</si>
  <si>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</si>
  <si>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</si>
  <si>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</si>
  <si>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</si>
  <si>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</si>
  <si>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</si>
  <si>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</si>
  <si>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</si>
  <si>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</si>
  <si>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</si>
  <si>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</si>
  <si>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</si>
  <si>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</si>
  <si>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</si>
  <si>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</si>
  <si>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</si>
  <si>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</si>
  <si>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</si>
  <si>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</si>
  <si>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</si>
  <si>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</si>
  <si>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</si>
  <si>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</si>
  <si>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</si>
  <si>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</si>
  <si>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</si>
  <si>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</si>
  <si>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</si>
  <si>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</si>
  <si>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</si>
  <si>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</si>
  <si>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</si>
  <si>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</si>
  <si>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</si>
  <si>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</si>
  <si>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</si>
  <si>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</si>
  <si>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</si>
  <si>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</si>
  <si>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</si>
  <si>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</si>
  <si>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</si>
  <si>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</si>
  <si>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</si>
  <si>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</si>
  <si>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</si>
  <si>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</si>
  <si>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</si>
  <si>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</si>
  <si>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</si>
  <si>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</si>
  <si>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</si>
  <si>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</si>
  <si>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</si>
  <si>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</si>
  <si>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</si>
  <si>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</si>
  <si>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</si>
  <si>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</si>
  <si>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</si>
  <si>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</si>
  <si>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</si>
  <si>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</si>
  <si>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</si>
  <si>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</si>
  <si>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</si>
  <si>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</si>
  <si>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</si>
  <si>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</si>
  <si>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</si>
  <si>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</si>
  <si>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</si>
  <si>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</si>
  <si>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</si>
  <si>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</si>
  <si>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</si>
  <si>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</si>
  <si>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</si>
  <si>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</si>
  <si>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</si>
  <si>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</si>
  <si>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</si>
  <si>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</si>
  <si>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</si>
  <si>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</si>
  <si>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</si>
  <si>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</si>
  <si>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</si>
  <si>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</si>
  <si>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</si>
  <si>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</si>
  <si>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</si>
  <si>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</si>
  <si>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</si>
  <si>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</si>
  <si>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</si>
  <si>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</si>
  <si>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</si>
  <si>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</si>
  <si>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</si>
  <si>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</si>
  <si>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</si>
  <si>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</si>
  <si>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</si>
  <si>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</si>
  <si>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</si>
  <si>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</si>
  <si>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</si>
  <si>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</si>
  <si>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</si>
  <si>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</si>
  <si>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</si>
  <si>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</si>
  <si>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</si>
  <si>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</si>
  <si>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</si>
  <si>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</si>
  <si>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</si>
  <si>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</si>
  <si>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</si>
  <si>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</si>
  <si>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</si>
  <si>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</si>
  <si>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</si>
  <si>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</si>
  <si>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</si>
  <si>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</si>
  <si>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</si>
  <si>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</si>
  <si>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</si>
  <si>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</si>
  <si>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</si>
  <si>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</si>
  <si>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</si>
  <si>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</si>
  <si>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</si>
  <si>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</si>
  <si>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</si>
  <si>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</si>
  <si>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</si>
  <si>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</si>
  <si>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</si>
  <si>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</si>
  <si>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</si>
  <si>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</si>
  <si>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</si>
  <si>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</si>
  <si>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</si>
  <si>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</si>
  <si>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</si>
  <si>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</si>
  <si>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</si>
  <si>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</si>
  <si>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</si>
  <si>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</si>
  <si>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</si>
  <si>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</si>
  <si>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</si>
  <si>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</si>
  <si>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</si>
  <si>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</si>
  <si>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</si>
  <si>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</si>
  <si>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</si>
  <si>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</si>
  <si>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</si>
  <si>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</si>
  <si>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</si>
  <si>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</si>
  <si>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</si>
  <si>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</si>
  <si>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</si>
  <si>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</si>
  <si>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</si>
  <si>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</si>
  <si>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</si>
  <si>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</si>
  <si>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</si>
  <si>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</si>
  <si>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</si>
  <si>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</si>
  <si>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</si>
  <si>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</si>
  <si>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</si>
  <si>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</si>
  <si>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</si>
  <si>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</si>
  <si>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</si>
  <si>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</si>
  <si>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</si>
  <si>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</si>
  <si>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</si>
  <si>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</si>
  <si>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</si>
  <si>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</si>
  <si>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</si>
  <si>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</si>
  <si>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</si>
  <si>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</si>
  <si>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</si>
  <si>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</si>
  <si>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</si>
  <si>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</si>
  <si>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</si>
  <si>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</si>
  <si>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</si>
  <si>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</si>
  <si>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</si>
  <si>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</si>
  <si>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</si>
  <si>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</si>
  <si>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</si>
  <si>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</si>
  <si>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</si>
  <si>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</si>
  <si>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</si>
  <si>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</si>
  <si>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</si>
  <si>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</si>
  <si>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</si>
  <si>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</si>
  <si>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</si>
  <si>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</si>
  <si>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</si>
  <si>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</si>
  <si>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</si>
  <si>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</si>
  <si>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</si>
  <si>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</si>
  <si>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</si>
  <si>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</si>
  <si>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</si>
  <si>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</si>
  <si>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</si>
  <si>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</si>
  <si>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</si>
  <si>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</si>
  <si>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</si>
  <si>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</si>
  <si>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</si>
  <si>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</si>
  <si>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</si>
  <si>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</si>
  <si>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</si>
  <si>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</si>
  <si>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</si>
  <si>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</si>
  <si>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</si>
  <si>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</si>
  <si>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</si>
  <si>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</si>
  <si>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</si>
  <si>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</si>
  <si>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</si>
  <si>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</si>
  <si>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</si>
  <si>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</si>
  <si>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</si>
  <si>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</si>
  <si>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</si>
  <si>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</si>
  <si>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</si>
  <si>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</si>
  <si>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</si>
  <si>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</si>
  <si>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</si>
  <si>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</si>
  <si>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</si>
  <si>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</si>
  <si>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</si>
  <si>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</si>
  <si>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</si>
  <si>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</si>
  <si>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</si>
  <si>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</si>
  <si>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</si>
  <si>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</si>
  <si>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</si>
  <si>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</si>
  <si>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</si>
  <si>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</si>
  <si>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</si>
  <si>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</si>
  <si>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</si>
  <si>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</si>
  <si>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</si>
  <si>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</si>
  <si>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</si>
  <si>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</si>
  <si>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</si>
  <si>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</si>
  <si>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</si>
  <si>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</si>
  <si>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</si>
  <si>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</si>
  <si>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</si>
  <si>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</si>
  <si>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</si>
  <si>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</si>
  <si>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</si>
  <si>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</si>
  <si>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</si>
  <si>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</si>
  <si>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</si>
  <si>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</si>
  <si>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</si>
  <si>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</si>
  <si>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</si>
  <si>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</si>
  <si>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</si>
  <si>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</si>
  <si>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</si>
  <si>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</si>
  <si>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</si>
  <si>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</si>
  <si>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</si>
  <si>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</si>
  <si>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</si>
  <si>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</si>
  <si>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</si>
  <si>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</si>
  <si>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</si>
  <si>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</si>
  <si>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</si>
  <si>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</si>
  <si>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</si>
  <si>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</si>
  <si>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</si>
  <si>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</si>
  <si>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</si>
  <si>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</si>
  <si>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</si>
  <si>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</si>
  <si>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</si>
  <si>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</si>
  <si>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</si>
  <si>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</si>
  <si>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</si>
  <si>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</si>
  <si>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</si>
  <si>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</si>
  <si>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</si>
  <si>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</si>
  <si>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</si>
  <si>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</si>
  <si>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</si>
  <si>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</si>
  <si>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</si>
  <si>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</si>
  <si>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</si>
  <si>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</si>
  <si>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</si>
  <si>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</si>
  <si>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</si>
  <si>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</si>
  <si>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</si>
  <si>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</si>
  <si>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</si>
  <si>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</si>
  <si>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</si>
  <si>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</si>
  <si>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</si>
  <si>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</si>
  <si>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</si>
  <si>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</si>
  <si>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</si>
  <si>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</si>
  <si>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</si>
  <si>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</si>
  <si>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</si>
  <si>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</si>
  <si>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</si>
  <si>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</si>
  <si>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</si>
  <si>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</si>
  <si>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</si>
  <si>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</si>
  <si>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</si>
  <si>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</si>
  <si>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</si>
  <si>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</si>
  <si>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</si>
  <si>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</si>
  <si>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</si>
  <si>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</si>
  <si>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</si>
  <si>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</si>
  <si>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</si>
  <si>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</si>
  <si>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</si>
  <si>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</si>
  <si>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</si>
  <si>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</si>
  <si>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</si>
  <si>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</si>
  <si>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</si>
  <si>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</si>
  <si>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</si>
  <si>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</si>
  <si>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</si>
  <si>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</si>
  <si>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</si>
  <si>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</si>
  <si>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</si>
  <si>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</si>
  <si>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</si>
  <si>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</si>
  <si>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</si>
  <si>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</si>
  <si>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</si>
  <si>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</si>
  <si>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</si>
  <si>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</si>
  <si>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</si>
  <si>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</si>
  <si>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</si>
  <si>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</si>
  <si>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</si>
  <si>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</si>
  <si>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</si>
  <si>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</si>
  <si>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</si>
  <si>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</si>
  <si>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</si>
  <si>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</si>
  <si>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</si>
  <si>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</si>
  <si>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</si>
  <si>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</si>
  <si>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</si>
  <si>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</si>
  <si>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</si>
  <si>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</si>
  <si>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</si>
  <si>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</si>
  <si>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</si>
  <si>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</si>
  <si>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</si>
  <si>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</si>
  <si>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</si>
  <si>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</si>
  <si>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</si>
  <si>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</si>
  <si>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</si>
  <si>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</si>
  <si>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</si>
  <si>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</si>
  <si>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</si>
  <si>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</si>
  <si>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</si>
  <si>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</si>
  <si>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</si>
  <si>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</si>
  <si>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</si>
  <si>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</si>
  <si>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</si>
  <si>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</si>
  <si>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</si>
  <si>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</si>
  <si>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</si>
  <si>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</si>
  <si>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</si>
  <si>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</si>
  <si>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</si>
  <si>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</si>
  <si>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</si>
  <si>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</si>
  <si>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</si>
  <si>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</si>
  <si>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</si>
  <si>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</si>
  <si>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</si>
  <si>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</si>
  <si>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</si>
  <si>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</si>
  <si>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</si>
  <si>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</si>
  <si>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</si>
  <si>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</si>
  <si>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</si>
  <si>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</si>
  <si>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</si>
  <si>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</si>
  <si>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</si>
  <si>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</si>
  <si>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</si>
  <si>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</si>
  <si>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</si>
  <si>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</si>
  <si>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</si>
  <si>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</si>
  <si>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</si>
  <si>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</si>
  <si>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</si>
  <si>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</si>
  <si>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</si>
  <si>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</si>
  <si>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</si>
  <si>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</si>
  <si>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</si>
  <si>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</si>
  <si>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</si>
  <si>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</si>
  <si>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</si>
  <si>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</si>
  <si>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</si>
  <si>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</si>
  <si>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</si>
  <si>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</si>
  <si>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</si>
  <si>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</si>
  <si>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</si>
  <si>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</si>
  <si>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</si>
  <si>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</si>
  <si>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</si>
  <si>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</si>
  <si>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</si>
  <si>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</si>
  <si>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</si>
  <si>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</si>
  <si>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</si>
  <si>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</si>
  <si>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</si>
  <si>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</si>
  <si>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</si>
  <si>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</si>
  <si>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</si>
  <si>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</si>
  <si>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</si>
  <si>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</si>
  <si>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</si>
  <si>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</si>
  <si>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</si>
  <si>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</si>
  <si>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</si>
  <si>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</si>
  <si>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</si>
  <si>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</si>
  <si>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</si>
  <si>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</si>
  <si>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</si>
  <si>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</si>
  <si>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</si>
  <si>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</si>
  <si>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</si>
  <si>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</si>
  <si>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</si>
  <si>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</si>
  <si>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</si>
  <si>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</si>
  <si>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</si>
  <si>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</si>
  <si>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</si>
  <si>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</si>
  <si>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</si>
  <si>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</si>
  <si>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</si>
  <si>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</si>
  <si>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</si>
  <si>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</si>
  <si>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</si>
  <si>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</si>
  <si>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</si>
  <si>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</si>
  <si>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</si>
  <si>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</si>
  <si>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</si>
  <si>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</si>
  <si>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</si>
  <si>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</si>
  <si>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</si>
  <si>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</si>
  <si>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</si>
  <si>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</si>
  <si>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</si>
  <si>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</si>
  <si>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</si>
  <si>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</si>
  <si>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</si>
  <si>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</si>
  <si>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</si>
  <si>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</si>
  <si>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</si>
  <si>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</si>
  <si>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</si>
  <si>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</si>
  <si>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</si>
  <si>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</si>
  <si>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</si>
  <si>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</si>
  <si>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</si>
  <si>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</si>
  <si>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</si>
  <si>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</si>
  <si>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</si>
  <si>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</si>
  <si>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</si>
  <si>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</si>
  <si>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</si>
  <si>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</si>
  <si>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</si>
  <si>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</si>
  <si>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</si>
  <si>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</si>
  <si>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</si>
  <si>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</si>
  <si>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</si>
  <si>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</si>
  <si>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</si>
  <si>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</si>
  <si>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</si>
  <si>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</si>
  <si>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</si>
  <si>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</si>
  <si>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</si>
  <si>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</si>
  <si>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</si>
  <si>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</si>
  <si>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</si>
  <si>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</si>
  <si>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</si>
  <si>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</si>
  <si>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</si>
  <si>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</si>
  <si>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</si>
  <si>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</si>
  <si>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</si>
  <si>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</si>
  <si>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</si>
  <si>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</si>
  <si>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</si>
  <si>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</si>
  <si>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</si>
  <si>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</si>
  <si>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</si>
  <si>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</si>
  <si>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</si>
  <si>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</si>
  <si>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</si>
  <si>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</si>
  <si>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</si>
  <si>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</si>
  <si>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</si>
  <si>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</si>
  <si>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</si>
  <si>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</si>
  <si>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</si>
  <si>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</si>
  <si>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</si>
  <si>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</si>
  <si>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</si>
  <si>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</si>
  <si>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</si>
  <si>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</si>
  <si>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</si>
  <si>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</si>
  <si>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</si>
  <si>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</si>
  <si>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</si>
  <si>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</si>
  <si>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</si>
  <si>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</si>
  <si>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</si>
  <si>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</si>
  <si>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</si>
  <si>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</si>
  <si>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</si>
  <si>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</si>
  <si>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</si>
  <si>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</si>
  <si>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</si>
  <si>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</si>
  <si>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</si>
  <si>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</si>
  <si>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</si>
  <si>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</si>
  <si>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</si>
  <si>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</si>
  <si>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</si>
  <si>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</si>
  <si>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</si>
  <si>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</si>
  <si>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</si>
  <si>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</si>
  <si>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</si>
  <si>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</si>
  <si>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</si>
  <si>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</si>
  <si>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</si>
  <si>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</si>
  <si>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</si>
  <si>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</si>
  <si>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</si>
  <si>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</si>
  <si>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</si>
  <si>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</si>
  <si>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</si>
  <si>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</si>
  <si>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</si>
  <si>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</si>
  <si>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</si>
  <si>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</si>
  <si>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</si>
  <si>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</si>
  <si>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</si>
  <si>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</si>
  <si>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</si>
  <si>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</si>
  <si>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</si>
  <si>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</si>
  <si>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</si>
  <si>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</si>
  <si>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</si>
  <si>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</si>
  <si>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</si>
  <si>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</si>
  <si>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</si>
  <si>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</si>
  <si>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</si>
  <si>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</si>
  <si>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</si>
  <si>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</si>
  <si>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</si>
  <si>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</si>
  <si>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</si>
  <si>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</si>
  <si>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</si>
  <si>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</si>
  <si>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</si>
  <si>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</si>
  <si>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</si>
  <si>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</si>
  <si>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</si>
  <si>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</si>
  <si>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</si>
  <si>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</si>
  <si>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</si>
  <si>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</si>
  <si>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</si>
  <si>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</si>
  <si>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</si>
  <si>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</si>
  <si>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</si>
  <si>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</si>
  <si>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</si>
  <si>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</si>
  <si>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</si>
  <si>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</si>
  <si>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</si>
  <si>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</si>
  <si>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</si>
  <si>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</si>
  <si>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</si>
  <si>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</si>
  <si>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</si>
  <si>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</si>
  <si>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</si>
  <si>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</si>
  <si>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</si>
  <si>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</si>
  <si>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</si>
  <si>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</si>
  <si>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</si>
  <si>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</si>
  <si>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</si>
  <si>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</si>
  <si>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</si>
  <si>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</si>
  <si>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</si>
  <si>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</si>
  <si>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</si>
  <si>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</si>
  <si>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</si>
  <si>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</si>
  <si>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</si>
  <si>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</si>
  <si>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</si>
  <si>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</si>
  <si>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</si>
  <si>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</si>
  <si>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</si>
  <si>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</si>
  <si>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</si>
  <si>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</si>
  <si>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</si>
  <si>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</si>
  <si>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</si>
  <si>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</si>
  <si>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</si>
  <si>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</si>
  <si>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</si>
  <si>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</si>
  <si>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</si>
  <si>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</si>
  <si>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</si>
  <si>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</si>
  <si>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</si>
  <si>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</si>
  <si>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</si>
  <si>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</si>
  <si>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</si>
  <si>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</si>
  <si>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</si>
  <si>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</si>
  <si>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</si>
  <si>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</si>
  <si>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</si>
  <si>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</si>
  <si>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</si>
  <si>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</si>
  <si>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</si>
  <si>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</si>
  <si>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</si>
  <si>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</si>
  <si>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</si>
  <si>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</si>
  <si>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</si>
  <si>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</si>
  <si>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</si>
  <si>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</si>
  <si>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</si>
  <si>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</si>
  <si>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</si>
  <si>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</si>
  <si>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</si>
  <si>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</si>
  <si>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</si>
  <si>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</si>
  <si>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</si>
  <si>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</si>
  <si>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</si>
  <si>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</si>
  <si>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</si>
  <si>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</si>
  <si>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</si>
  <si>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</si>
  <si>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</si>
  <si>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</si>
  <si>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</si>
  <si>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</si>
  <si>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</si>
  <si>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</si>
  <si>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</si>
  <si>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</si>
  <si>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</si>
  <si>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</si>
  <si>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</si>
  <si>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</si>
  <si>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</si>
  <si>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</si>
  <si>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</si>
  <si>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</si>
  <si>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</si>
  <si>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</si>
  <si>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</si>
  <si>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</si>
  <si>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</si>
  <si>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</si>
  <si>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</si>
  <si>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</si>
  <si>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</si>
  <si>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</si>
  <si>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</si>
  <si>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</si>
  <si>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</si>
  <si>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</si>
  <si>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</si>
  <si>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</si>
  <si>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</si>
  <si>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</si>
  <si>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</si>
  <si>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</si>
  <si>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</si>
  <si>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</si>
  <si>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</si>
  <si>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</si>
  <si>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</si>
  <si>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</si>
  <si>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</si>
  <si>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</si>
  <si>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</si>
  <si>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</si>
  <si>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</si>
  <si>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</si>
  <si>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</si>
  <si>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</si>
  <si>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</si>
  <si>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</si>
  <si>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</si>
  <si>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</si>
  <si>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</si>
  <si>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</si>
  <si>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</si>
  <si>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</si>
  <si>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</si>
  <si>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</si>
  <si>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</si>
  <si>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</si>
  <si>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</si>
  <si>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</si>
  <si>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</si>
  <si>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</si>
  <si>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</si>
  <si>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</si>
  <si>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</si>
  <si>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</si>
  <si>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</si>
  <si>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</si>
  <si>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</si>
  <si>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</si>
  <si>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</si>
  <si>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</si>
  <si>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</si>
  <si>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</si>
  <si>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</si>
  <si>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</si>
  <si>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</si>
  <si>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</si>
  <si>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</si>
  <si>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</si>
  <si>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</si>
  <si>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</si>
  <si>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</si>
  <si>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</si>
  <si>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</si>
  <si>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</si>
  <si>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</si>
  <si>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</si>
  <si>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</si>
  <si>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</si>
  <si>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</si>
  <si>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</si>
  <si>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</si>
  <si>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</si>
  <si>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</si>
  <si>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</si>
  <si>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</si>
  <si>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</si>
  <si>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</si>
  <si>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</si>
  <si>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</si>
  <si>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</si>
  <si>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</si>
  <si>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</si>
  <si>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</si>
  <si>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</si>
  <si>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</si>
  <si>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</si>
  <si>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</si>
  <si>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</si>
  <si>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</si>
  <si>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</si>
  <si>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</si>
  <si>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</si>
  <si>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</si>
  <si>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</si>
  <si>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</si>
  <si>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</si>
  <si>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</si>
  <si>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</si>
  <si>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</si>
  <si>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</si>
  <si>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</si>
  <si>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</si>
  <si>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</si>
  <si>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</si>
  <si>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</si>
  <si>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</si>
  <si>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</si>
  <si>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</si>
  <si>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</si>
  <si>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</si>
  <si>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</si>
  <si>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</si>
  <si>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</si>
  <si>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</si>
  <si>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</si>
  <si>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</si>
  <si>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</si>
  <si>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</si>
  <si>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</si>
  <si>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</si>
  <si>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</si>
  <si>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</si>
  <si>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</si>
  <si>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</si>
  <si>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</si>
  <si>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</si>
  <si>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</si>
  <si>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</si>
  <si>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</si>
  <si>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</si>
  <si>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</si>
  <si>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</si>
  <si>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</si>
  <si>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</si>
  <si>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</si>
  <si>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</si>
  <si>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</si>
  <si>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</si>
  <si>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</si>
  <si>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</si>
  <si>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</si>
  <si>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</si>
  <si>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</si>
  <si>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</si>
  <si>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</si>
  <si>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</si>
  <si>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</si>
  <si>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</si>
  <si>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</si>
  <si>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</si>
  <si>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</si>
  <si>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</si>
  <si>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</si>
  <si>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</si>
  <si>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</si>
  <si>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</si>
  <si>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</si>
  <si>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</si>
  <si>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</si>
  <si>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</si>
  <si>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</si>
  <si>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</si>
  <si>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</si>
  <si>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</si>
  <si>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</si>
  <si>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</si>
  <si>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</si>
  <si>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</si>
  <si>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</si>
  <si>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</si>
  <si>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</si>
  <si>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</si>
  <si>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</si>
  <si>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</si>
  <si>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</si>
  <si>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</si>
  <si>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</si>
  <si>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</si>
  <si>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</si>
  <si>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</si>
  <si>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</si>
  <si>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</si>
  <si>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</si>
  <si>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</si>
  <si>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</si>
  <si>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</si>
  <si>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</si>
  <si>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</si>
  <si>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</si>
  <si>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</si>
  <si>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</si>
  <si>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</si>
  <si>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</si>
  <si>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</si>
  <si>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</si>
  <si>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</si>
  <si>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</si>
  <si>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</si>
  <si>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</si>
  <si>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</si>
  <si>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</si>
  <si>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</si>
  <si>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</si>
  <si>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</si>
  <si>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</si>
  <si>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</si>
  <si>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</si>
  <si>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</si>
  <si>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</si>
  <si>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</si>
  <si>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</si>
  <si>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</si>
  <si>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</si>
  <si>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</si>
  <si>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</si>
  <si>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</si>
  <si>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</si>
  <si>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</si>
  <si>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</si>
  <si>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</si>
  <si>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</si>
  <si>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</si>
  <si>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</si>
  <si>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</si>
  <si>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</si>
  <si>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</si>
  <si>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</si>
  <si>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</si>
  <si>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</si>
  <si>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</si>
  <si>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</si>
  <si>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</si>
  <si>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</si>
  <si>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</si>
  <si>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</si>
  <si>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</si>
  <si>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</si>
  <si>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</si>
  <si>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</si>
  <si>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</si>
  <si>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</si>
  <si>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</si>
  <si>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</si>
  <si>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</si>
  <si>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</si>
  <si>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</si>
  <si>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</si>
  <si>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</si>
  <si>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</si>
  <si>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</si>
  <si>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</si>
  <si>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</si>
  <si>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</si>
  <si>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</si>
  <si>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</si>
  <si>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</si>
  <si>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</si>
  <si>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</si>
  <si>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</si>
  <si>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</si>
  <si>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</si>
  <si>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</si>
  <si>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</si>
  <si>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</si>
  <si>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</si>
  <si>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</si>
  <si>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</si>
  <si>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</si>
  <si>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</si>
  <si>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</si>
  <si>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</si>
  <si>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</si>
  <si>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</si>
  <si>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</si>
  <si>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</si>
  <si>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</si>
  <si>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</si>
  <si>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</si>
  <si>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</si>
  <si>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</si>
  <si>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</si>
  <si>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</si>
  <si>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</si>
  <si>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</si>
  <si>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</si>
  <si>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</si>
  <si>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</si>
  <si>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</si>
  <si>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</si>
  <si>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</si>
  <si>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</si>
  <si>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</si>
  <si>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</si>
  <si>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</si>
  <si>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</si>
  <si>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</si>
  <si>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</si>
  <si>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</si>
  <si>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</si>
  <si>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</si>
  <si>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</si>
  <si>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</si>
  <si>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</si>
  <si>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</si>
  <si>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</si>
  <si>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</si>
  <si>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</si>
  <si>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</si>
  <si>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</si>
  <si>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</si>
  <si>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</si>
  <si>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</si>
  <si>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</si>
  <si>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</si>
  <si>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</si>
  <si>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</si>
  <si>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</si>
  <si>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</si>
  <si>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</si>
  <si>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</si>
  <si>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</si>
  <si>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</si>
  <si>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</si>
  <si>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</si>
  <si>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</si>
  <si>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</si>
  <si>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</si>
  <si>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</si>
  <si>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</si>
  <si>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</si>
  <si>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</si>
  <si>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</si>
  <si>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</si>
  <si>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</si>
  <si>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</si>
  <si>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</si>
  <si>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</si>
  <si>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</si>
  <si>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</si>
  <si>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</si>
  <si>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</si>
  <si>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</si>
  <si>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</si>
  <si>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</si>
  <si>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</si>
  <si>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</si>
  <si>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</si>
  <si>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</si>
  <si>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</si>
  <si>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</si>
  <si>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</si>
  <si>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</si>
  <si>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</si>
  <si>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</si>
  <si>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</si>
  <si>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</si>
  <si>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</si>
  <si>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</si>
  <si>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</si>
  <si>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</si>
  <si>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</si>
  <si>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</si>
  <si>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</si>
  <si>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</si>
  <si>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</si>
  <si>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</si>
  <si>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</si>
  <si>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</si>
  <si>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</si>
  <si>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</si>
  <si>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</si>
  <si>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</si>
  <si>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</si>
  <si>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</si>
  <si>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</si>
  <si>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</si>
  <si>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</si>
  <si>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</si>
  <si>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</si>
  <si>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</si>
  <si>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</si>
  <si>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</si>
  <si>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</si>
  <si>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</si>
  <si>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</si>
  <si>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</si>
  <si>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</si>
  <si>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</si>
  <si>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</si>
  <si>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</si>
  <si>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</si>
  <si>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</si>
  <si>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</si>
  <si>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</si>
  <si>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</si>
  <si>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</si>
  <si>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</si>
  <si>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</si>
  <si>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</si>
  <si>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</si>
  <si>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</si>
  <si>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</si>
  <si>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</si>
  <si>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</si>
  <si>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</si>
  <si>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</si>
  <si>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</si>
  <si>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</si>
  <si>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</si>
  <si>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</si>
  <si>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</si>
  <si>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</si>
  <si>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</si>
  <si>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</si>
  <si>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</si>
  <si>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</si>
  <si>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</si>
  <si>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</si>
  <si>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</si>
  <si>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</si>
  <si>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</si>
  <si>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</si>
  <si>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</si>
  <si>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</si>
  <si>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</si>
  <si>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</si>
  <si>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</si>
  <si>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</si>
  <si>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</si>
  <si>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</si>
  <si>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</si>
  <si>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</si>
  <si>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</si>
  <si>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</si>
  <si>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</si>
  <si>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</si>
  <si>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</si>
  <si>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</si>
  <si>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</si>
  <si>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</si>
  <si>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</si>
  <si>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</si>
  <si>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</si>
  <si>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</si>
  <si>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</si>
  <si>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</si>
  <si>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</si>
  <si>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</si>
  <si>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</si>
  <si>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</si>
  <si>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</si>
  <si>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</si>
  <si>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</si>
  <si>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</si>
  <si>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</si>
  <si>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</si>
  <si>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</si>
  <si>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</si>
  <si>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</si>
  <si>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</si>
  <si>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</si>
  <si>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</si>
  <si>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</si>
  <si>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</si>
  <si>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</si>
  <si>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</si>
  <si>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</si>
  <si>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</si>
  <si>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</si>
  <si>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</si>
  <si>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</si>
  <si>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</si>
  <si>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</si>
  <si>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</si>
  <si>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</si>
  <si>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</si>
  <si>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</si>
  <si>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</si>
  <si>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</si>
  <si>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</si>
  <si>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</si>
  <si>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</si>
  <si>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</si>
  <si>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</si>
  <si>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</si>
  <si>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</si>
  <si>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</si>
  <si>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</si>
  <si>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</si>
  <si>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</si>
  <si>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</si>
  <si>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</si>
  <si>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</si>
  <si>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</si>
  <si>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</si>
  <si>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</si>
  <si>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</si>
  <si>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</si>
  <si>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</si>
  <si>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</si>
  <si>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</si>
  <si>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</si>
  <si>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</si>
  <si>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</si>
  <si>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</si>
  <si>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</si>
  <si>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</si>
  <si>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</si>
  <si>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</si>
  <si>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</si>
  <si>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</si>
  <si>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</si>
  <si>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</si>
  <si>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</si>
  <si>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</si>
  <si>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</si>
  <si>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</si>
  <si>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</si>
  <si>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</si>
  <si>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</si>
  <si>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</si>
  <si>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</si>
  <si>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</si>
  <si>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</si>
  <si>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</si>
  <si>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</si>
  <si>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</si>
  <si>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</si>
  <si>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</si>
  <si>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</si>
  <si>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</si>
  <si>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</si>
  <si>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</si>
  <si>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</si>
  <si>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</si>
  <si>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</si>
  <si>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</si>
  <si>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</si>
  <si>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</si>
  <si>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</si>
  <si>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</si>
  <si>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</si>
  <si>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</si>
  <si>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</si>
  <si>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</si>
  <si>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</si>
  <si>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</si>
  <si>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</si>
  <si>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</si>
  <si>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</si>
  <si>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</si>
  <si>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</si>
  <si>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</si>
  <si>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</si>
  <si>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</si>
  <si>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</si>
  <si>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</si>
  <si>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</si>
  <si>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</si>
  <si>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</si>
  <si>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</si>
  <si>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</si>
  <si>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</si>
  <si>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</si>
  <si>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</si>
  <si>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</si>
  <si>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</si>
  <si>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</si>
  <si>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</si>
  <si>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</si>
  <si>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</si>
  <si>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</si>
  <si>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</si>
  <si>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</si>
  <si>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</si>
  <si>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</si>
  <si>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</si>
  <si>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</si>
  <si>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</si>
  <si>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</si>
  <si>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</si>
  <si>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</si>
  <si>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</si>
  <si>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</si>
  <si>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</si>
  <si>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</si>
  <si>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</si>
  <si>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</si>
  <si>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</si>
  <si>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</si>
  <si>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</si>
  <si>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</si>
  <si>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</si>
  <si>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</si>
  <si>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</si>
  <si>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</si>
  <si>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</si>
  <si>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</si>
  <si>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</si>
  <si>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</si>
  <si>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</si>
  <si>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</si>
  <si>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</si>
  <si>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</si>
  <si>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</si>
  <si>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</si>
  <si>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</si>
  <si>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</si>
  <si>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</si>
  <si>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</si>
  <si>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</si>
  <si>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</si>
  <si>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</si>
  <si>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</si>
  <si>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</si>
  <si>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</si>
  <si>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</si>
  <si>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</si>
  <si>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</si>
  <si>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</si>
  <si>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</si>
  <si>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</si>
  <si>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</si>
  <si>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</si>
  <si>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</si>
  <si>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</si>
  <si>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</si>
  <si>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</si>
  <si>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</si>
  <si>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</si>
  <si>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</si>
  <si>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</si>
  <si>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</si>
  <si>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</si>
  <si>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</si>
  <si>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</si>
  <si>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</si>
  <si>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</si>
  <si>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</si>
  <si>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</si>
  <si>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</si>
  <si>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</si>
  <si>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</si>
  <si>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</si>
  <si>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</si>
  <si>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</si>
  <si>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</si>
  <si>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</si>
  <si>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</si>
  <si>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</si>
  <si>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</si>
  <si>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</si>
  <si>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</si>
  <si>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</si>
  <si>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</si>
  <si>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</si>
  <si>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</si>
  <si>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</si>
  <si>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</si>
  <si>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</si>
  <si>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</si>
  <si>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</si>
  <si>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</si>
  <si>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</si>
  <si>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</si>
  <si>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</si>
  <si>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</si>
  <si>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</si>
  <si>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</si>
  <si>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</si>
  <si>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</si>
  <si>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</si>
  <si>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</si>
  <si>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</si>
  <si>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</si>
  <si>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</si>
  <si>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</si>
  <si>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</si>
  <si>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</si>
  <si>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</si>
  <si>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</si>
  <si>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</si>
  <si>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</si>
  <si>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</si>
  <si>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</si>
  <si>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</si>
  <si>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</si>
  <si>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</si>
  <si>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</si>
  <si>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</si>
  <si>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</si>
  <si>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</si>
  <si>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</si>
  <si>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</si>
  <si>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</si>
  <si>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</si>
  <si>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</si>
  <si>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</si>
  <si>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</si>
  <si>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</si>
  <si>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</si>
  <si>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</si>
  <si>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</si>
  <si>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</si>
  <si>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</si>
  <si>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</si>
  <si>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</si>
  <si>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</si>
  <si>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</si>
  <si>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</si>
  <si>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</si>
  <si>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</si>
  <si>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</si>
  <si>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</si>
  <si>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</si>
  <si>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</si>
  <si>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</si>
  <si>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</si>
  <si>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</si>
  <si>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</si>
  <si>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</si>
  <si>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</si>
  <si>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</si>
  <si>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</si>
  <si>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</si>
  <si>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</si>
  <si>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</si>
  <si>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</si>
  <si>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</si>
  <si>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</si>
  <si>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</si>
  <si>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</si>
  <si>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</si>
  <si>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</si>
  <si>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</si>
  <si>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</si>
  <si>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</si>
  <si>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</si>
  <si>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</si>
  <si>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</si>
  <si>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</si>
  <si>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</si>
  <si>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</si>
  <si>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</si>
  <si>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</si>
  <si>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</si>
  <si>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</si>
  <si>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</si>
  <si>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</si>
  <si>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</si>
  <si>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</si>
  <si>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</si>
  <si>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</si>
  <si>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</si>
  <si>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</si>
  <si>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</si>
  <si>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</si>
  <si>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</si>
  <si>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</si>
  <si>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</si>
  <si>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</si>
  <si>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</si>
  <si>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</si>
  <si>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</si>
  <si>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</si>
  <si>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</si>
  <si>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</si>
  <si>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</si>
  <si>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</si>
  <si>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</si>
  <si>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</si>
  <si>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</si>
  <si>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</si>
  <si>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</si>
  <si>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</si>
  <si>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</si>
  <si>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</si>
  <si>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</si>
  <si>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</si>
  <si>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</si>
  <si>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</si>
  <si>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</si>
  <si>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</si>
  <si>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</si>
  <si>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</si>
  <si>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</si>
  <si>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</si>
  <si>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</si>
  <si>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</si>
  <si>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</si>
  <si>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</si>
  <si>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</si>
  <si>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</si>
  <si>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</si>
  <si>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</si>
  <si>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</si>
  <si>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</si>
  <si>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</si>
  <si>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</si>
  <si>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</si>
  <si>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</si>
  <si>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</si>
  <si>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</si>
  <si>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</si>
  <si>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</si>
  <si>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</si>
  <si>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</si>
  <si>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</si>
  <si>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</si>
  <si>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</si>
  <si>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</si>
  <si>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</si>
  <si>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</si>
  <si>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</si>
  <si>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</si>
  <si>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</si>
  <si>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</si>
  <si>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</si>
  <si>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</si>
  <si>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</si>
  <si>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</si>
  <si>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</si>
  <si>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</si>
  <si>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</si>
  <si>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</si>
  <si>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</si>
  <si>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</si>
  <si>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</si>
  <si>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</si>
  <si>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</si>
  <si>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</si>
  <si>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</si>
  <si>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</si>
  <si>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</si>
  <si>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</si>
  <si>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</si>
  <si>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</si>
  <si>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</si>
  <si>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</si>
  <si>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</si>
  <si>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</si>
  <si>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</si>
  <si>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</si>
  <si>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</si>
  <si>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</si>
  <si>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</si>
  <si>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</si>
  <si>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</si>
  <si>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</si>
  <si>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</si>
  <si>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</si>
  <si>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</si>
  <si>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</si>
  <si>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</si>
  <si>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</si>
  <si>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</si>
  <si>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</si>
  <si>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</si>
  <si>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</si>
  <si>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</si>
  <si>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</si>
  <si>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</si>
  <si>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</si>
  <si>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</si>
  <si>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</si>
  <si>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</si>
  <si>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</si>
  <si>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</si>
  <si>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</si>
  <si>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</si>
  <si>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</si>
  <si>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</si>
  <si>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</si>
  <si>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</si>
  <si>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</si>
  <si>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</si>
  <si>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</si>
  <si>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</si>
  <si>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</si>
  <si>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</si>
  <si>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</si>
  <si>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</si>
  <si>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</si>
  <si>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</si>
  <si>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</si>
  <si>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</si>
  <si>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</si>
  <si>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</si>
  <si>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</si>
  <si>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</si>
  <si>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</si>
  <si>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</si>
  <si>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</si>
  <si>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</si>
  <si>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</si>
  <si>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</si>
  <si>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</si>
  <si>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</si>
  <si>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</si>
  <si>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</si>
  <si>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</si>
  <si>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</si>
  <si>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</si>
  <si>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</si>
  <si>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</si>
  <si>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</si>
  <si>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</si>
  <si>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</si>
  <si>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</si>
  <si>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</si>
  <si>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</si>
  <si>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</si>
  <si>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</si>
  <si>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</si>
  <si>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</si>
  <si>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</si>
  <si>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</si>
  <si>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</si>
  <si>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</si>
  <si>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</si>
  <si>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</si>
  <si>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</si>
  <si>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</si>
  <si>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</si>
  <si>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</si>
  <si>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</si>
  <si>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</si>
  <si>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</si>
  <si>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</si>
  <si>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</si>
  <si>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</si>
  <si>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</si>
  <si>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</si>
  <si>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</si>
  <si>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</si>
  <si>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</si>
  <si>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</si>
  <si>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</si>
  <si>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</si>
  <si>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</si>
  <si>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</si>
  <si>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</si>
  <si>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</si>
  <si>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</si>
  <si>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</si>
  <si>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</si>
  <si>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</si>
  <si>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</si>
  <si>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</si>
  <si>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</si>
  <si>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</si>
  <si>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</si>
  <si>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</si>
  <si>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</si>
  <si>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</si>
  <si>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</si>
  <si>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</si>
  <si>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</si>
  <si>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</si>
  <si>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</si>
  <si>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</si>
  <si>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</si>
  <si>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</si>
  <si>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</si>
  <si>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</si>
  <si>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</si>
  <si>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</si>
  <si>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</si>
  <si>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</si>
  <si>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</si>
  <si>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</si>
  <si>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</si>
  <si>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</si>
  <si>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</si>
  <si>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</si>
  <si>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</si>
  <si>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</si>
  <si>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</si>
  <si>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</si>
  <si>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</si>
  <si>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</si>
  <si>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</si>
  <si>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</si>
  <si>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</si>
  <si>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</si>
  <si>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</si>
  <si>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</si>
  <si>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</si>
  <si>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</si>
  <si>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</si>
  <si>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</si>
  <si>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</si>
  <si>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</si>
  <si>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</si>
  <si>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</si>
  <si>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</si>
  <si>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</si>
  <si>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</si>
  <si>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</si>
  <si>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</si>
  <si>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</si>
  <si>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</si>
  <si>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</si>
  <si>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</si>
  <si>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</si>
  <si>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</si>
  <si>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</si>
  <si>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</si>
  <si>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</si>
  <si>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</si>
  <si>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</si>
  <si>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</si>
  <si>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</si>
  <si>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</si>
  <si>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</si>
  <si>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</si>
  <si>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</si>
  <si>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</si>
  <si>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</si>
  <si>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</si>
  <si>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</si>
  <si>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</si>
  <si>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</si>
  <si>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</si>
  <si>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</si>
  <si>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</si>
  <si>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</si>
  <si>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</si>
  <si>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</si>
  <si>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</si>
  <si>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</si>
  <si>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</si>
  <si>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</si>
  <si>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</si>
  <si>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</si>
  <si>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</si>
  <si>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</si>
  <si>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</si>
  <si>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</si>
  <si>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</si>
  <si>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</si>
  <si>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</si>
  <si>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</si>
  <si>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</si>
  <si>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</si>
  <si>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</si>
  <si>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</si>
  <si>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</si>
  <si>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</si>
  <si>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</si>
  <si>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</si>
  <si>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</si>
  <si>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</si>
  <si>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</si>
  <si>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</si>
  <si>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</si>
  <si>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</si>
  <si>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</si>
  <si>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</si>
  <si>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</si>
  <si>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</si>
  <si>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</si>
  <si>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</si>
  <si>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</si>
  <si>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</si>
  <si>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</si>
  <si>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</si>
  <si>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</si>
  <si>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</si>
  <si>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</si>
  <si>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</si>
  <si>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</si>
  <si>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</si>
  <si>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</si>
  <si>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</si>
  <si>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</si>
  <si>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</si>
  <si>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</si>
  <si>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</si>
  <si>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</si>
  <si>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</si>
  <si>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</si>
  <si>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</si>
  <si>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</si>
  <si>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</si>
  <si>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</si>
  <si>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</si>
  <si>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</si>
  <si>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</si>
  <si>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</si>
  <si>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</si>
  <si>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</si>
  <si>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</si>
  <si>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</si>
  <si>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</si>
  <si>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</si>
  <si>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</si>
  <si>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</si>
  <si>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</si>
  <si>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</si>
  <si>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</si>
  <si>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</si>
  <si>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</si>
  <si>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</si>
  <si>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</si>
  <si>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</si>
  <si>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</si>
  <si>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</si>
  <si>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</si>
  <si>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</si>
  <si>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</si>
  <si>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</si>
  <si>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</si>
  <si>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</si>
  <si>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</si>
  <si>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</si>
  <si>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</si>
  <si>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</si>
  <si>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</si>
  <si>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</si>
  <si>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</si>
  <si>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</si>
  <si>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</si>
  <si>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</si>
  <si>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</si>
  <si>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</si>
  <si>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</si>
  <si>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</si>
  <si>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</si>
  <si>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</si>
  <si>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</si>
  <si>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</si>
  <si>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</si>
  <si>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</si>
  <si>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</si>
  <si>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</si>
  <si>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</si>
  <si>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</si>
  <si>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</si>
  <si>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</si>
  <si>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</si>
  <si>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</si>
  <si>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</si>
  <si>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</si>
  <si>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</si>
  <si>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</si>
  <si>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</si>
  <si>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</si>
  <si>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</si>
  <si>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</si>
  <si>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</si>
  <si>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</si>
  <si>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</si>
  <si>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</si>
  <si>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</si>
  <si>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</si>
  <si>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</si>
  <si>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</si>
  <si>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</si>
  <si>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</si>
  <si>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</si>
  <si>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</si>
  <si>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</si>
  <si>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</si>
  <si>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</si>
  <si>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</si>
  <si>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</si>
  <si>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</si>
  <si>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</si>
  <si>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</si>
  <si>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</si>
  <si>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</si>
  <si>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</si>
  <si>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</si>
  <si>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</si>
  <si>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</si>
  <si>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</si>
  <si>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</si>
  <si>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</si>
  <si>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</si>
  <si>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</si>
  <si>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</si>
  <si>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</si>
  <si>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</si>
  <si>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</si>
  <si>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</si>
  <si>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</si>
  <si>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</si>
  <si>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</si>
  <si>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</si>
  <si>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</si>
  <si>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</si>
  <si>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</si>
  <si>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</si>
  <si>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</si>
  <si>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</si>
  <si>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</si>
  <si>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</si>
  <si>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</si>
  <si>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</si>
  <si>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</si>
  <si>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</si>
  <si>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</si>
  <si>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</si>
  <si>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</si>
  <si>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</si>
  <si>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</si>
  <si>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</si>
  <si>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</si>
  <si>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</si>
  <si>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</si>
  <si>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</si>
  <si>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</si>
  <si>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</si>
  <si>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</si>
  <si>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</si>
  <si>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</si>
  <si>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</si>
  <si>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</si>
  <si>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</si>
  <si>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</si>
  <si>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</si>
  <si>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</si>
  <si>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</si>
  <si>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</si>
  <si>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</si>
  <si>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</si>
  <si>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</si>
  <si>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</si>
  <si>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</si>
  <si>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</si>
  <si>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</si>
  <si>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</si>
  <si>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</si>
  <si>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</si>
  <si>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</si>
  <si>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</si>
  <si>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</si>
  <si>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</si>
  <si>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</si>
  <si>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</si>
  <si>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</si>
  <si>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</si>
  <si>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</si>
  <si>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</si>
  <si>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</si>
  <si>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</si>
  <si>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</si>
  <si>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</si>
  <si>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</si>
  <si>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</si>
  <si>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</si>
  <si>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</si>
  <si>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</si>
  <si>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</si>
  <si>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</si>
  <si>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</si>
  <si>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</si>
  <si>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</si>
  <si>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</si>
  <si>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</si>
  <si>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</si>
  <si>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</si>
  <si>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</si>
  <si>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</si>
  <si>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</si>
  <si>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</si>
  <si>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</si>
  <si>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</si>
  <si>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</si>
  <si>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</si>
  <si>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</si>
  <si>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</si>
  <si>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</si>
  <si>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</si>
  <si>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</si>
  <si>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</si>
  <si>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</si>
  <si>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</si>
  <si>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</si>
  <si>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</si>
  <si>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</si>
  <si>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</si>
  <si>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</si>
  <si>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</si>
  <si>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</si>
  <si>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</si>
  <si>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</si>
  <si>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</si>
  <si>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</si>
  <si>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</si>
  <si>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</si>
  <si>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</si>
  <si>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</si>
  <si>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</si>
  <si>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</si>
  <si>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</si>
  <si>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</si>
  <si>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</si>
  <si>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</si>
  <si>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</si>
  <si>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</si>
  <si>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</si>
  <si>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</si>
  <si>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</si>
  <si>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</si>
  <si>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</si>
  <si>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</si>
  <si>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</si>
  <si>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</si>
  <si>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</si>
  <si>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</si>
  <si>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</si>
  <si>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</si>
  <si>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</si>
  <si>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</si>
  <si>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</si>
  <si>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</si>
  <si>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</si>
  <si>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</si>
  <si>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</si>
  <si>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</si>
  <si>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</si>
  <si>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</si>
  <si>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</si>
  <si>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</si>
  <si>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</si>
  <si>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</si>
  <si>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</si>
  <si>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</si>
  <si>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</si>
  <si>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</si>
  <si>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</si>
  <si>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</si>
  <si>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</si>
  <si>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</si>
  <si>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</si>
  <si>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</si>
  <si>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</si>
  <si>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</si>
  <si>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</si>
  <si>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</si>
  <si>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</si>
  <si>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</si>
  <si>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</si>
  <si>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</si>
  <si>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</si>
  <si>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</si>
  <si>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</si>
  <si>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</si>
  <si>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</si>
  <si>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</si>
  <si>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</si>
  <si>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</si>
  <si>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</si>
  <si>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</si>
  <si>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</si>
  <si>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</si>
  <si>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</si>
  <si>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</si>
  <si>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</si>
  <si>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</si>
  <si>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</si>
  <si>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</si>
  <si>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</si>
  <si>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</si>
  <si>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</si>
  <si>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</si>
  <si>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</si>
  <si>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</si>
  <si>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</si>
  <si>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</si>
  <si>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</si>
  <si>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</si>
  <si>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</si>
  <si>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</si>
  <si>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</si>
  <si>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</si>
  <si>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</si>
  <si>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</si>
  <si>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</si>
  <si>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</si>
  <si>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</si>
  <si>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</si>
  <si>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</si>
  <si>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</si>
  <si>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</si>
  <si>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</si>
  <si>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</si>
  <si>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</si>
  <si>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</si>
  <si>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</si>
  <si>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</si>
  <si>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</si>
  <si>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</si>
  <si>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</si>
  <si>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</si>
  <si>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</si>
  <si>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</si>
  <si>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</si>
  <si>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</si>
  <si>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</si>
  <si>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</si>
  <si>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</si>
  <si>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</si>
  <si>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</si>
  <si>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</si>
  <si>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</si>
  <si>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</si>
  <si>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</si>
  <si>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</si>
  <si>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</si>
  <si>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</si>
  <si>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</si>
  <si>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</si>
  <si>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</si>
  <si>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</si>
  <si>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</si>
  <si>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</si>
  <si>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</si>
  <si>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</si>
  <si>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</si>
  <si>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</si>
  <si>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</si>
  <si>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</si>
  <si>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</si>
  <si>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</si>
  <si>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</si>
  <si>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</si>
  <si>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</si>
  <si>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</si>
  <si>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</si>
  <si>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</si>
  <si>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</si>
  <si>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</si>
  <si>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</si>
  <si>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</si>
  <si>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</si>
  <si>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</si>
  <si>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</si>
  <si>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</si>
  <si>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</si>
  <si>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</si>
  <si>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</si>
  <si>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</si>
  <si>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</si>
  <si>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</si>
  <si>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</si>
  <si>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</si>
  <si>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</si>
  <si>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</si>
  <si>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</si>
  <si>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</si>
  <si>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</si>
  <si>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</si>
  <si>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</si>
  <si>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</si>
  <si>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</si>
  <si>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</si>
  <si>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</si>
  <si>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</si>
  <si>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</si>
  <si>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</si>
  <si>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</si>
  <si>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</si>
  <si>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</si>
  <si>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</si>
  <si>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</si>
  <si>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</si>
  <si>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</si>
  <si>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</si>
  <si>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</si>
  <si>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</si>
  <si>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</si>
  <si>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</si>
  <si>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</si>
  <si>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</si>
  <si>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</si>
  <si>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</si>
  <si>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</si>
  <si>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</si>
  <si>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</si>
  <si>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</si>
  <si>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</si>
  <si>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</si>
  <si>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</si>
  <si>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</si>
  <si>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</si>
  <si>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</si>
  <si>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</si>
  <si>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</si>
  <si>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</si>
  <si>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</si>
  <si>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</si>
  <si>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</si>
  <si>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</si>
  <si>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</si>
  <si>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</si>
  <si>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</si>
  <si>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</si>
  <si>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</si>
  <si>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</si>
  <si>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</si>
  <si>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</si>
  <si>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</si>
  <si>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</si>
  <si>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</si>
  <si>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</si>
  <si>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</si>
  <si>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</si>
  <si>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</si>
  <si>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</si>
  <si>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</si>
  <si>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</si>
  <si>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</si>
  <si>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</si>
  <si>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</si>
  <si>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</si>
  <si>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</si>
  <si>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</si>
  <si>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</si>
  <si>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</si>
  <si>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</si>
  <si>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</si>
  <si>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</si>
  <si>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</si>
  <si>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</si>
  <si>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</si>
  <si>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</si>
  <si>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</si>
  <si>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</si>
  <si>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</si>
  <si>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</si>
  <si>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</si>
  <si>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</si>
  <si>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</si>
  <si>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</si>
  <si>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</si>
  <si>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</si>
  <si>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</si>
  <si>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</si>
  <si>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</si>
  <si>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</si>
  <si>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</si>
  <si>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</si>
  <si>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</si>
  <si>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</si>
  <si>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</si>
  <si>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</si>
  <si>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</si>
  <si>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</si>
  <si>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</si>
  <si>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</si>
  <si>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</si>
  <si>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</si>
  <si>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</si>
  <si>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</si>
  <si>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</si>
  <si>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</si>
  <si>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</si>
  <si>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</si>
  <si>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</si>
  <si>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</si>
  <si>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</si>
  <si>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</si>
  <si>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</si>
  <si>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</si>
  <si>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</si>
  <si>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</si>
  <si>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</si>
  <si>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</si>
  <si>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</si>
  <si>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</si>
  <si>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</si>
  <si>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</si>
  <si>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</si>
  <si>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</si>
  <si>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</si>
  <si>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</si>
  <si>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</si>
  <si>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</si>
  <si>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</si>
  <si>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</si>
  <si>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</si>
  <si>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</si>
  <si>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</si>
  <si>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</si>
  <si>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</si>
  <si>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</si>
  <si>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</si>
  <si>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</si>
  <si>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</si>
  <si>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</si>
  <si>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</si>
  <si>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</si>
  <si>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</si>
  <si>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</si>
  <si>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</si>
  <si>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</si>
  <si>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</si>
  <si>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</si>
  <si>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</si>
  <si>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</si>
  <si>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</si>
  <si>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</si>
  <si>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</si>
  <si>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</si>
  <si>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</si>
  <si>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</si>
  <si>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</si>
  <si>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</si>
  <si>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</si>
  <si>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</si>
  <si>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</si>
  <si>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</si>
  <si>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</si>
  <si>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</si>
  <si>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</si>
  <si>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</si>
  <si>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</si>
  <si>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</si>
  <si>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</si>
  <si>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</si>
  <si>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</si>
  <si>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</si>
  <si>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</si>
  <si>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</si>
  <si>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</si>
  <si>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</si>
  <si>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</si>
  <si>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</si>
  <si>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</si>
  <si>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</si>
  <si>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</si>
  <si>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</si>
  <si>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</si>
  <si>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</si>
  <si>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</si>
  <si>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</si>
  <si>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</si>
  <si>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</si>
  <si>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</si>
  <si>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</si>
  <si>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</si>
  <si>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</si>
  <si>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</si>
  <si>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</si>
  <si>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</si>
  <si>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</si>
  <si>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</si>
  <si>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</si>
  <si>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</si>
  <si>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</si>
  <si>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</si>
  <si>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</si>
  <si>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</si>
  <si>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</si>
  <si>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</si>
  <si>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</si>
  <si>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</si>
  <si>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</si>
  <si>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</si>
  <si>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</si>
  <si>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</si>
  <si>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</si>
  <si>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</si>
  <si>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</si>
  <si>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</si>
  <si>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</si>
  <si>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</si>
  <si>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</si>
  <si>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</si>
  <si>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</si>
  <si>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</si>
  <si>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</si>
  <si>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</si>
  <si>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</si>
  <si>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</si>
  <si>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</si>
  <si>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</si>
  <si>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</si>
  <si>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</si>
  <si>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</si>
  <si>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</si>
  <si>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</si>
  <si>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</si>
  <si>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</si>
  <si>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</si>
  <si>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</si>
  <si>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</si>
  <si>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</si>
  <si>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</si>
  <si>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</si>
  <si>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</si>
  <si>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</si>
  <si>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</si>
  <si>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</si>
  <si>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</si>
  <si>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</si>
  <si>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</si>
  <si>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</si>
  <si>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</si>
  <si>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</si>
  <si>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</si>
  <si>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</si>
  <si>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</si>
  <si>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</si>
  <si>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</si>
  <si>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</si>
  <si>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</si>
  <si>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</si>
  <si>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</si>
  <si>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</si>
  <si>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</si>
  <si>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</si>
  <si>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</si>
  <si>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</si>
  <si>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</si>
  <si>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</si>
  <si>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</si>
  <si>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</si>
  <si>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</si>
  <si>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</si>
  <si>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</si>
  <si>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</si>
  <si>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</si>
  <si>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</si>
  <si>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</si>
  <si>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</si>
  <si>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</si>
  <si>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</si>
  <si>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</si>
  <si>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</si>
  <si>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</si>
  <si>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</si>
  <si>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</si>
  <si>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</si>
  <si>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</si>
  <si>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</si>
  <si>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</si>
  <si>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</si>
  <si>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</si>
  <si>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</si>
  <si>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</si>
  <si>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</si>
  <si>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</si>
  <si>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</si>
  <si>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</si>
  <si>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</si>
  <si>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</si>
  <si>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</si>
  <si>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</si>
  <si>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</si>
  <si>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</si>
  <si>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</si>
  <si>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</si>
  <si>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</si>
  <si>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</si>
  <si>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</si>
  <si>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</si>
  <si>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</si>
  <si>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</si>
  <si>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</si>
  <si>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</si>
  <si>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</si>
  <si>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</si>
  <si>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</si>
  <si>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</si>
  <si>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</si>
  <si>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</si>
  <si>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</si>
  <si>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</si>
  <si>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</si>
  <si>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</si>
  <si>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</si>
  <si>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</si>
  <si>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</si>
  <si>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</si>
  <si>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</si>
  <si>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</si>
  <si>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</si>
  <si>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</si>
  <si>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</si>
  <si>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</si>
  <si>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</si>
  <si>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</si>
  <si>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</si>
  <si>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</si>
  <si>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</si>
  <si>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</si>
  <si>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</si>
  <si>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</si>
  <si>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</si>
  <si>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</si>
  <si>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</si>
  <si>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</si>
  <si>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</si>
  <si>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</si>
  <si>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</si>
  <si>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</si>
  <si>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</si>
  <si>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</si>
  <si>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</si>
  <si>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</si>
  <si>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</si>
  <si>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</si>
  <si>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</si>
  <si>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</si>
  <si>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</si>
  <si>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</si>
  <si>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</si>
  <si>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</si>
  <si>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</si>
  <si>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</si>
  <si>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</si>
  <si>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</si>
  <si>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</si>
  <si>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</si>
  <si>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</si>
  <si>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</si>
  <si>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</si>
  <si>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</si>
  <si>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</si>
  <si>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</si>
  <si>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</si>
  <si>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</si>
  <si>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</si>
  <si>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</si>
  <si>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</si>
  <si>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</si>
  <si>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</si>
  <si>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</si>
  <si>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</si>
  <si>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</si>
  <si>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</si>
  <si>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</si>
  <si>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</si>
  <si>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</si>
  <si>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</si>
  <si>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</si>
  <si>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</si>
  <si>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</si>
  <si>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</si>
  <si>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</si>
  <si>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</si>
  <si>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</si>
  <si>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</si>
  <si>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</si>
  <si>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</si>
  <si>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</si>
  <si>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</si>
  <si>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</si>
  <si>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</si>
  <si>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</si>
  <si>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</si>
  <si>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</si>
  <si>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</si>
  <si>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</si>
  <si>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</si>
  <si>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</si>
  <si>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</si>
  <si>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</si>
  <si>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</si>
  <si>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</si>
  <si>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</si>
  <si>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</si>
  <si>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</si>
  <si>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</si>
  <si>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</si>
  <si>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</si>
  <si>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</si>
  <si>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</si>
  <si>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</si>
  <si>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</si>
  <si>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</si>
  <si>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</si>
  <si>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</si>
  <si>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</si>
  <si>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</si>
  <si>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</si>
  <si>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</si>
  <si>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</si>
  <si>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</si>
  <si>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</si>
  <si>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</si>
  <si>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</si>
  <si>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</si>
  <si>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</si>
  <si>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</si>
  <si>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</si>
  <si>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</si>
  <si>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</si>
  <si>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</si>
  <si>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</si>
  <si>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</si>
  <si>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</si>
  <si>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</si>
  <si>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</si>
  <si>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</si>
  <si>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</si>
  <si>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</si>
  <si>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</si>
  <si>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</si>
  <si>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</si>
  <si>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</si>
  <si>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</si>
  <si>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</si>
  <si>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</si>
  <si>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</si>
  <si>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</si>
  <si>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</si>
  <si>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</si>
  <si>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</si>
  <si>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</si>
  <si>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</si>
  <si>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</si>
  <si>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</si>
  <si>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</si>
  <si>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</si>
  <si>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</si>
  <si>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</si>
  <si>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</si>
  <si>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</si>
  <si>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</si>
  <si>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</si>
  <si>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</si>
  <si>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</si>
  <si>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</si>
  <si>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</si>
  <si>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</si>
  <si>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</si>
  <si>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</si>
  <si>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</si>
  <si>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</si>
  <si>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</si>
  <si>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</si>
  <si>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</si>
  <si>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</si>
  <si>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</si>
  <si>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</si>
  <si>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</si>
  <si>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</si>
  <si>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</si>
  <si>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</si>
  <si>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</si>
  <si>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</si>
  <si>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</si>
  <si>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</si>
  <si>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</si>
  <si>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</si>
  <si>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</si>
  <si>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</si>
  <si>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</si>
  <si>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</si>
  <si>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</si>
  <si>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</si>
  <si>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</si>
  <si>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</si>
  <si>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</si>
  <si>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</si>
  <si>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</si>
  <si>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</si>
  <si>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</si>
  <si>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</si>
  <si>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</si>
  <si>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</si>
  <si>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</si>
  <si>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</si>
  <si>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</si>
  <si>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</si>
  <si>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</si>
  <si>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</si>
  <si>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</si>
  <si>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</si>
  <si>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</si>
  <si>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</si>
  <si>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</si>
  <si>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</si>
  <si>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</si>
  <si>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</si>
  <si>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</si>
  <si>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</si>
  <si>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</si>
  <si>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</si>
  <si>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</si>
  <si>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</si>
  <si>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</si>
  <si>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</si>
  <si>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</si>
  <si>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</si>
  <si>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</si>
  <si>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</si>
  <si>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</si>
  <si>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</si>
  <si>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</si>
  <si>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</si>
  <si>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</si>
  <si>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</si>
  <si>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</si>
  <si>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</si>
  <si>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</si>
  <si>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</si>
  <si>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</si>
  <si>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</si>
  <si>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</si>
  <si>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</si>
  <si>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</si>
  <si>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</si>
  <si>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</si>
  <si>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</si>
  <si>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</si>
  <si>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</si>
  <si>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</si>
  <si>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</si>
  <si>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</si>
  <si>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</si>
  <si>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</si>
  <si>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</si>
  <si>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</si>
  <si>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</si>
  <si>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</si>
  <si>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</si>
  <si>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</si>
  <si>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</si>
  <si>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</si>
  <si>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</si>
  <si>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</si>
  <si>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</si>
  <si>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</si>
  <si>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</si>
  <si>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</si>
  <si>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</si>
  <si>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</si>
  <si>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</si>
  <si>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</si>
  <si>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</si>
  <si>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</si>
  <si>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</si>
  <si>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</si>
  <si>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</si>
  <si>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</si>
  <si>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</si>
  <si>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</si>
  <si>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</si>
  <si>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</si>
  <si>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</si>
  <si>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</si>
  <si>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</si>
  <si>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</si>
  <si>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</si>
  <si>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</si>
  <si>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</si>
  <si>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</si>
  <si>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</si>
  <si>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</si>
  <si>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</si>
  <si>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</si>
  <si>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</si>
  <si>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</si>
  <si>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</si>
  <si>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</si>
  <si>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</si>
  <si>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</si>
  <si>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</si>
  <si>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</si>
  <si>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</si>
  <si>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</si>
  <si>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</si>
  <si>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</si>
  <si>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</si>
  <si>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</si>
  <si>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</si>
  <si>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</si>
  <si>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</si>
  <si>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</si>
  <si>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</si>
  <si>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</si>
  <si>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</si>
  <si>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</si>
  <si>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</si>
  <si>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</si>
  <si>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</si>
  <si>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</si>
  <si>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</si>
  <si>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</si>
  <si>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</si>
  <si>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</si>
  <si>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</si>
  <si>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</si>
  <si>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</si>
  <si>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</si>
  <si>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</si>
  <si>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</si>
  <si>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</si>
  <si>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</si>
  <si>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</si>
  <si>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</si>
  <si>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</si>
  <si>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</si>
  <si>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</si>
  <si>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</si>
  <si>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</si>
  <si>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</si>
  <si>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</si>
  <si>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</si>
  <si>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</si>
  <si>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</si>
  <si>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</si>
  <si>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</si>
  <si>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</si>
  <si>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</si>
  <si>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</si>
  <si>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</si>
  <si>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</si>
  <si>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</si>
  <si>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</si>
  <si>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</si>
  <si>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</si>
  <si>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</si>
  <si>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</si>
  <si>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</si>
  <si>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</si>
  <si>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</si>
  <si>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</si>
  <si>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</si>
  <si>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</si>
  <si>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</si>
  <si>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</si>
  <si>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</si>
  <si>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</si>
  <si>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</si>
  <si>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</si>
  <si>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</si>
  <si>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</si>
  <si>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</si>
  <si>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</si>
  <si>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</si>
  <si>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</si>
  <si>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</si>
  <si>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</si>
  <si>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</si>
  <si>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</si>
  <si>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</si>
  <si>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</si>
  <si>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</si>
  <si>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</si>
  <si>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</si>
  <si>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</si>
  <si>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</si>
  <si>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</si>
  <si>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</si>
  <si>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</si>
  <si>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</si>
  <si>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</si>
  <si>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</si>
  <si>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</si>
  <si>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</si>
  <si>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</si>
  <si>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</si>
  <si>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</si>
  <si>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</si>
  <si>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</si>
  <si>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</si>
  <si>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</si>
  <si>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</si>
  <si>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</si>
  <si>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</si>
  <si>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</si>
  <si>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</si>
  <si>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</si>
  <si>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</si>
  <si>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</si>
  <si>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</si>
  <si>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</si>
  <si>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</si>
  <si>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</si>
  <si>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</si>
  <si>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</si>
  <si>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</si>
  <si>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</si>
  <si>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</si>
  <si>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</si>
  <si>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</si>
  <si>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</si>
  <si>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</si>
  <si>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</si>
  <si>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</si>
  <si>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</si>
  <si>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</si>
  <si>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</si>
  <si>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</si>
  <si>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</si>
  <si>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</si>
  <si>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</si>
  <si>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</si>
  <si>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</si>
  <si>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</si>
  <si>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</si>
  <si>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</si>
  <si>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</si>
  <si>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</si>
  <si>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</si>
  <si>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</si>
  <si>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</si>
  <si>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</si>
  <si>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</si>
  <si>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</si>
  <si>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</si>
  <si>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</si>
  <si>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</si>
  <si>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</si>
  <si>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</si>
  <si>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</si>
  <si>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</si>
  <si>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</si>
  <si>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</si>
  <si>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</si>
  <si>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</si>
  <si>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</si>
  <si>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</si>
  <si>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</si>
  <si>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</si>
  <si>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</si>
  <si>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</si>
  <si>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</si>
  <si>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</si>
  <si>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</si>
  <si>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</si>
  <si>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</si>
  <si>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</si>
  <si>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</si>
  <si>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</si>
  <si>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</si>
  <si>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</si>
  <si>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</si>
  <si>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</si>
  <si>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</si>
  <si>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</si>
  <si>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</si>
  <si>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</si>
  <si>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</si>
  <si>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</si>
  <si>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</si>
  <si>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</si>
  <si>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</si>
  <si>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</si>
  <si>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</si>
  <si>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</si>
  <si>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</si>
  <si>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</si>
  <si>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</si>
  <si>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</si>
  <si>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</si>
  <si>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</si>
  <si>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</si>
  <si>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</si>
  <si>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</si>
  <si>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</si>
  <si>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</si>
  <si>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</si>
  <si>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</si>
  <si>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</si>
  <si>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</si>
  <si>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</si>
  <si>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</si>
  <si>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</si>
  <si>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</si>
  <si>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</si>
  <si>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</si>
  <si>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</si>
  <si>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</si>
  <si>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</si>
  <si>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</si>
  <si>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</si>
  <si>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</si>
  <si>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</si>
  <si>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</si>
  <si>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</si>
  <si>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</si>
  <si>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</si>
  <si>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</si>
  <si>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</si>
  <si>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</si>
  <si>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</si>
  <si>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</si>
  <si>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</si>
  <si>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</si>
  <si>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</si>
  <si>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</si>
  <si>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</si>
  <si>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</si>
  <si>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</si>
  <si>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</si>
  <si>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</si>
  <si>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</si>
  <si>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</si>
  <si>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</si>
  <si>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</si>
  <si>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</si>
  <si>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</si>
  <si>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</si>
  <si>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</si>
  <si>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</si>
  <si>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</si>
  <si>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</si>
  <si>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</si>
  <si>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</si>
  <si>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</si>
  <si>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</si>
  <si>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</si>
  <si>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</si>
  <si>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</si>
  <si>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</si>
  <si>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</si>
  <si>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</si>
  <si>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</si>
  <si>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</si>
  <si>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</si>
  <si>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</si>
  <si>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</si>
  <si>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</si>
  <si>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</si>
  <si>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</si>
  <si>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</si>
  <si>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</si>
  <si>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</si>
  <si>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</si>
  <si>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</si>
  <si>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</si>
  <si>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</si>
  <si>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</si>
  <si>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</si>
  <si>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</si>
  <si>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</si>
  <si>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</si>
  <si>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</si>
  <si>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</si>
  <si>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</si>
  <si>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</si>
  <si>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</si>
  <si>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</si>
  <si>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</si>
  <si>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</si>
  <si>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</si>
  <si>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</si>
  <si>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</si>
  <si>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</si>
  <si>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</si>
  <si>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</si>
  <si>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</si>
  <si>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</si>
  <si>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</si>
  <si>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</si>
  <si>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</si>
  <si>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</si>
  <si>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</si>
  <si>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</si>
  <si>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</si>
  <si>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</si>
  <si>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</si>
  <si>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</si>
  <si>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</si>
  <si>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</si>
  <si>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</si>
  <si>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</si>
  <si>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</si>
  <si>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</si>
  <si>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</si>
  <si>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</si>
  <si>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</si>
  <si>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</si>
  <si>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</si>
  <si>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</si>
  <si>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</si>
  <si>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</si>
  <si>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</si>
  <si>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</si>
  <si>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</si>
  <si>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</si>
  <si>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</si>
  <si>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</si>
  <si>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</si>
  <si>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</si>
  <si>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</si>
  <si>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</si>
  <si>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</si>
  <si>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</si>
  <si>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</si>
  <si>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</si>
  <si>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</si>
  <si>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</si>
  <si>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</si>
  <si>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</si>
  <si>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</si>
  <si>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</si>
  <si>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</si>
  <si>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</si>
  <si>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</si>
  <si>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</si>
  <si>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</si>
  <si>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</si>
  <si>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</si>
  <si>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</si>
  <si>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</si>
  <si>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</si>
  <si>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</si>
  <si>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</si>
  <si>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</si>
  <si>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</si>
  <si>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</si>
  <si>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</si>
  <si>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</si>
  <si>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</si>
  <si>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</si>
  <si>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</si>
  <si>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</si>
  <si>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</si>
  <si>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</si>
  <si>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</si>
  <si>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</si>
  <si>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</si>
  <si>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</si>
  <si>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</si>
  <si>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</si>
  <si>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</si>
  <si>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</si>
  <si>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</si>
  <si>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</si>
  <si>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</si>
  <si>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</si>
  <si>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</si>
  <si>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</si>
  <si>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</si>
  <si>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</si>
  <si>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</si>
  <si>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</si>
  <si>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</si>
  <si>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</si>
  <si>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</si>
  <si>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</si>
  <si>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</si>
  <si>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</si>
  <si>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</si>
  <si>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</si>
  <si>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</si>
  <si>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</si>
  <si>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</si>
  <si>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</si>
  <si>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</si>
  <si>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</si>
  <si>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</si>
  <si>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</si>
  <si>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</si>
  <si>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</si>
  <si>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</si>
  <si>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</si>
  <si>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</si>
  <si>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</si>
  <si>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</si>
  <si>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</si>
  <si>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</si>
  <si>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</si>
  <si>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</si>
  <si>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</si>
  <si>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</si>
  <si>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</si>
  <si>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</si>
  <si>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</si>
  <si>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</si>
  <si>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</si>
  <si>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</si>
  <si>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</si>
  <si>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</si>
  <si>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</si>
  <si>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</si>
  <si>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</si>
  <si>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</si>
  <si>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</si>
  <si>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</si>
  <si>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</si>
  <si>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</si>
  <si>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</si>
  <si>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</si>
  <si>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</si>
  <si>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</si>
  <si>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</si>
  <si>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</si>
  <si>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</si>
  <si>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</si>
  <si>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</si>
  <si>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</si>
  <si>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</si>
  <si>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</si>
  <si>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</si>
  <si>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</si>
  <si>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</si>
  <si>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</si>
  <si>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</si>
  <si>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</si>
  <si>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</si>
  <si>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</si>
  <si>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</si>
  <si>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</si>
  <si>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</si>
  <si>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</si>
  <si>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</si>
  <si>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</si>
  <si>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</si>
  <si>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</si>
  <si>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</si>
  <si>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</si>
  <si>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</si>
  <si>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</si>
  <si>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</si>
  <si>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</si>
  <si>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</si>
  <si>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</si>
  <si>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</si>
  <si>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</si>
  <si>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</si>
  <si>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</si>
  <si>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</si>
  <si>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</si>
  <si>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</si>
  <si>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</si>
  <si>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</si>
  <si>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</si>
  <si>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</si>
  <si>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</si>
  <si>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</si>
  <si>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</si>
  <si>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</si>
  <si>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</si>
  <si>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</si>
  <si>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</si>
  <si>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</si>
  <si>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</si>
  <si>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</si>
  <si>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</si>
  <si>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</si>
  <si>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</si>
  <si>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</si>
  <si>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</si>
  <si>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</si>
  <si>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</si>
  <si>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</si>
  <si>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</si>
  <si>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</si>
  <si>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</si>
  <si>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</si>
  <si>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</si>
  <si>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</si>
  <si>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</si>
  <si>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</si>
  <si>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</si>
  <si>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</si>
  <si>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</si>
  <si>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</si>
  <si>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</si>
  <si>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</si>
  <si>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</si>
  <si>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</si>
  <si>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</si>
  <si>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</si>
  <si>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</si>
  <si>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</si>
  <si>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</si>
  <si>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</si>
  <si>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</si>
  <si>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</si>
  <si>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</si>
  <si>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</si>
  <si>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</si>
  <si>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</si>
  <si>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</si>
  <si>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</si>
  <si>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</si>
  <si>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</si>
  <si>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</si>
  <si>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</si>
  <si>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</si>
  <si>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</si>
  <si>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</si>
  <si>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</si>
  <si>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</si>
  <si>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</si>
  <si>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</si>
  <si>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</si>
  <si>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</si>
  <si>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</si>
  <si>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</si>
  <si>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</si>
  <si>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</si>
  <si>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</si>
  <si>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</si>
  <si>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</si>
  <si>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</si>
  <si>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</si>
  <si>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</si>
  <si>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</si>
  <si>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</si>
  <si>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</si>
  <si>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</si>
  <si>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</si>
  <si>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</si>
  <si>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</si>
  <si>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</si>
  <si>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</si>
  <si>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</si>
  <si>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</si>
  <si>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</si>
  <si>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</si>
  <si>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</si>
  <si>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</si>
  <si>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</si>
  <si>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</si>
  <si>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</si>
  <si>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</si>
  <si>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</si>
  <si>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</si>
  <si>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</si>
  <si>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</si>
  <si>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</si>
  <si>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</si>
  <si>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</si>
  <si>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</si>
  <si>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</si>
  <si>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</si>
  <si>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</si>
  <si>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</si>
  <si>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</si>
  <si>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</si>
  <si>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</si>
  <si>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</si>
  <si>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</si>
  <si>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</si>
  <si>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</si>
  <si>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</si>
  <si>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</si>
  <si>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</si>
  <si>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</si>
  <si>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</si>
  <si>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</si>
  <si>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</si>
  <si>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</si>
  <si>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</si>
  <si>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</si>
  <si>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</si>
  <si>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</si>
  <si>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</si>
  <si>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</si>
  <si>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</si>
  <si>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</si>
  <si>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</si>
  <si>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</si>
  <si>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</si>
  <si>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</si>
  <si>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</si>
  <si>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</si>
  <si>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</si>
  <si>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</si>
  <si>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</si>
  <si>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</si>
  <si>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</si>
  <si>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</si>
  <si>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</si>
  <si>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</si>
  <si>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</si>
  <si>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</si>
  <si>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</si>
  <si>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</si>
  <si>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</si>
  <si>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</si>
  <si>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</si>
  <si>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</si>
  <si>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</si>
  <si>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</si>
  <si>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</si>
  <si>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</si>
  <si>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</si>
  <si>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</si>
  <si>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</si>
  <si>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</si>
  <si>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</si>
  <si>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</si>
  <si>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</si>
  <si>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</si>
  <si>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</si>
  <si>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</si>
  <si>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</si>
  <si>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</si>
  <si>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</si>
  <si>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</si>
  <si>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</si>
  <si>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</si>
  <si>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</si>
  <si>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</si>
  <si>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</si>
  <si>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</si>
  <si>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</si>
  <si>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</si>
  <si>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</si>
  <si>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</si>
  <si>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</si>
  <si>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</si>
  <si>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</si>
  <si>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</si>
  <si>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</si>
  <si>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</si>
  <si>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</si>
  <si>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</si>
  <si>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</si>
  <si>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</si>
  <si>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</si>
  <si>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</si>
  <si>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</si>
  <si>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</si>
  <si>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</si>
  <si>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</si>
  <si>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</si>
  <si>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</si>
  <si>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</si>
  <si>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</si>
  <si>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</si>
  <si>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</si>
  <si>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</si>
  <si>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</si>
  <si>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</si>
  <si>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</si>
  <si>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</si>
  <si>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</si>
  <si>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</si>
  <si>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</si>
  <si>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</si>
  <si>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</si>
  <si>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</si>
  <si>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</si>
  <si>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</si>
  <si>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</si>
  <si>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</si>
  <si>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</si>
  <si>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</si>
  <si>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</si>
  <si>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</si>
  <si>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</si>
  <si>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</si>
  <si>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</si>
  <si>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</si>
  <si>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</si>
  <si>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</si>
  <si>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</si>
  <si>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</si>
  <si>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</si>
  <si>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</si>
  <si>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</si>
  <si>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</si>
  <si>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</si>
  <si>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</si>
  <si>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</si>
  <si>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</si>
  <si>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</si>
  <si>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</si>
  <si>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</si>
  <si>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</si>
  <si>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</si>
  <si>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</si>
  <si>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</si>
  <si>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</si>
  <si>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</si>
  <si>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</si>
  <si>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</si>
  <si>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</si>
  <si>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</si>
  <si>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</si>
  <si>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</si>
  <si>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</si>
  <si>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</si>
  <si>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</si>
  <si>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</si>
  <si>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</si>
  <si>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</si>
  <si>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</si>
  <si>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</si>
  <si>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</si>
  <si>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</si>
  <si>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</si>
  <si>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</si>
  <si>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</si>
  <si>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</si>
  <si>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</si>
  <si>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</si>
  <si>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</si>
  <si>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</si>
  <si>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</si>
  <si>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</si>
  <si>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</si>
  <si>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</si>
  <si>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</si>
  <si>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</si>
  <si>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</si>
  <si>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</si>
  <si>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</si>
  <si>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</si>
  <si>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</si>
  <si>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</si>
  <si>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</si>
  <si>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</si>
  <si>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</si>
  <si>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</si>
  <si>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</si>
  <si>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</si>
  <si>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</si>
  <si>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</si>
  <si>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</si>
  <si>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</si>
  <si>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</si>
  <si>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</si>
  <si>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</si>
  <si>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</si>
  <si>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</si>
  <si>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</si>
  <si>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</si>
  <si>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</si>
  <si>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</si>
  <si>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</si>
  <si>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</si>
  <si>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</si>
  <si>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</si>
  <si>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</si>
  <si>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</si>
  <si>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</si>
  <si>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</si>
  <si>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</si>
  <si>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</si>
  <si>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</si>
  <si>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</si>
  <si>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</si>
  <si>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</si>
  <si>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</si>
  <si>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</si>
  <si>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</si>
  <si>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</si>
  <si>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</si>
  <si>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</si>
  <si>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</si>
  <si>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</si>
  <si>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</si>
  <si>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</si>
  <si>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</si>
  <si>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</si>
  <si>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</si>
  <si>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</si>
  <si>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</si>
  <si>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</si>
  <si>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</si>
  <si>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</si>
  <si>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</si>
  <si>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</si>
  <si>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</si>
  <si>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</si>
  <si>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</si>
  <si>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</si>
  <si>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</si>
  <si>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</si>
  <si>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</si>
  <si>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</si>
  <si>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</si>
  <si>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</si>
  <si>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</si>
  <si>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</si>
  <si>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</si>
  <si>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</si>
  <si>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</si>
  <si>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</si>
  <si>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</si>
  <si>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</si>
  <si>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</si>
  <si>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</si>
  <si>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</si>
  <si>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</si>
  <si>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</si>
  <si>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</si>
  <si>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</si>
  <si>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</si>
  <si>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</si>
  <si>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</si>
  <si>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</si>
  <si>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</si>
  <si>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</si>
  <si>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</si>
  <si>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</si>
  <si>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</si>
  <si>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</si>
  <si>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</si>
  <si>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</si>
  <si>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</si>
  <si>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</si>
  <si>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</si>
  <si>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</si>
  <si>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</si>
  <si>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</si>
  <si>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</si>
  <si>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</si>
  <si>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</si>
  <si>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</si>
  <si>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</si>
  <si>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</si>
  <si>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</si>
  <si>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</si>
  <si>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</si>
  <si>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</si>
  <si>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</si>
  <si>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</si>
  <si>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</si>
  <si>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</si>
  <si>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</si>
  <si>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</si>
  <si>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</si>
  <si>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</si>
  <si>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</si>
  <si>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</si>
  <si>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</si>
  <si>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</si>
  <si>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</si>
  <si>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</si>
  <si>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</si>
  <si>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</si>
  <si>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</si>
  <si>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</si>
  <si>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</si>
  <si>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</si>
  <si>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</si>
  <si>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</si>
  <si>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</si>
  <si>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</si>
  <si>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</si>
  <si>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</si>
  <si>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</si>
  <si>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</si>
  <si>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</si>
  <si>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</si>
  <si>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</si>
  <si>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</si>
  <si>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</si>
  <si>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</si>
  <si>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</si>
  <si>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</si>
  <si>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</si>
  <si>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</si>
  <si>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</si>
  <si>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</si>
  <si>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</si>
  <si>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</si>
  <si>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</si>
  <si>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</si>
  <si>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</si>
  <si>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</si>
  <si>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</si>
  <si>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</si>
  <si>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</si>
  <si>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</si>
  <si>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</si>
  <si>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</si>
  <si>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</si>
  <si>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</si>
  <si>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</si>
  <si>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</si>
  <si>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</si>
  <si>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</si>
  <si>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</si>
  <si>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</si>
  <si>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</si>
  <si>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</si>
  <si>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</si>
  <si>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</si>
  <si>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</si>
  <si>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</si>
  <si>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</si>
  <si>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</si>
  <si>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</si>
  <si>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</si>
  <si>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</si>
  <si>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</si>
  <si>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</si>
  <si>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</si>
  <si>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</si>
  <si>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</si>
  <si>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</si>
  <si>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</si>
  <si>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</si>
  <si>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</si>
  <si>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</si>
  <si>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</si>
  <si>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</si>
  <si>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</si>
  <si>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</si>
  <si>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</si>
  <si>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</si>
  <si>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</si>
  <si>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</si>
  <si>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</si>
  <si>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</si>
  <si>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</si>
  <si>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</si>
  <si>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</si>
  <si>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</si>
  <si>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</si>
  <si>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</si>
  <si>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</si>
  <si>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</si>
  <si>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</si>
  <si>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</si>
  <si>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</si>
  <si>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</si>
  <si>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</si>
  <si>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</si>
  <si>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</si>
  <si>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</si>
  <si>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</si>
  <si>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</si>
  <si>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</si>
  <si>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</si>
  <si>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</si>
  <si>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</si>
  <si>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</si>
  <si>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</si>
  <si>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</si>
  <si>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</si>
  <si>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</si>
  <si>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</si>
  <si>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</si>
  <si>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</si>
  <si>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</si>
  <si>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</si>
  <si>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</si>
  <si>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</si>
  <si>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</si>
  <si>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</si>
  <si>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</si>
  <si>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</si>
  <si>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</si>
  <si>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</si>
  <si>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</si>
  <si>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</si>
  <si>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</si>
  <si>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</si>
  <si>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</si>
  <si>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</si>
  <si>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</si>
  <si>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</si>
  <si>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</si>
  <si>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</si>
  <si>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</si>
  <si>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</si>
  <si>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</si>
  <si>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</si>
  <si>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</si>
  <si>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</si>
  <si>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</si>
  <si>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</si>
  <si>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</si>
  <si>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</si>
  <si>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</si>
  <si>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</si>
  <si>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</si>
  <si>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</si>
  <si>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</si>
  <si>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</si>
  <si>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</si>
  <si>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</si>
  <si>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</si>
  <si>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</si>
  <si>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</si>
  <si>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</si>
  <si>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</si>
  <si>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</si>
  <si>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</si>
  <si>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</si>
  <si>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</si>
  <si>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</si>
  <si>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</si>
  <si>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</si>
  <si>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</si>
  <si>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</si>
  <si>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</si>
  <si>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</si>
  <si>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</si>
  <si>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</si>
  <si>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</si>
  <si>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</si>
  <si>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</si>
  <si>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</si>
  <si>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</si>
  <si>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</si>
  <si>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</si>
  <si>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</si>
  <si>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</si>
  <si>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</si>
  <si>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</si>
  <si>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</si>
  <si>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</si>
  <si>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</si>
  <si>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</si>
  <si>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</si>
  <si>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</si>
  <si>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</si>
  <si>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</si>
  <si>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</si>
  <si>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</si>
  <si>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</si>
  <si>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</si>
  <si>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</si>
  <si>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</si>
  <si>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</si>
  <si>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</si>
  <si>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</si>
  <si>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</si>
  <si>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</si>
  <si>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</si>
  <si>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</si>
  <si>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</si>
  <si>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</si>
  <si>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</si>
  <si>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</si>
  <si>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</si>
  <si>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</si>
  <si>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</si>
  <si>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</si>
  <si>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</si>
  <si>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</si>
  <si>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</si>
  <si>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</si>
  <si>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</si>
  <si>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</si>
  <si>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</si>
  <si>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</si>
  <si>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</si>
  <si>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</si>
  <si>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</si>
  <si>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</si>
  <si>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</si>
  <si>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</si>
  <si>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</si>
  <si>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</si>
  <si>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</si>
  <si>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</si>
  <si>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</si>
  <si>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</si>
  <si>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</si>
  <si>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</si>
  <si>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</si>
  <si>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</si>
  <si>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</si>
  <si>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</si>
  <si>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</si>
  <si>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</si>
  <si>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</si>
  <si>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</si>
  <si>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</si>
  <si>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</si>
  <si>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</si>
  <si>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</si>
  <si>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</si>
  <si>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</si>
  <si>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</si>
  <si>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</si>
  <si>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</si>
  <si>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</si>
  <si>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</si>
  <si>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</si>
  <si>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</si>
  <si>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</si>
  <si>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</si>
  <si>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</si>
  <si>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</si>
  <si>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</si>
  <si>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</si>
  <si>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</si>
  <si>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</si>
  <si>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</si>
  <si>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</si>
  <si>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</si>
  <si>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</si>
  <si>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</si>
  <si>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</si>
  <si>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</si>
  <si>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</si>
  <si>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</si>
  <si>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</si>
  <si>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</si>
  <si>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</si>
  <si>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</si>
  <si>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</si>
  <si>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</si>
  <si>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</si>
  <si>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</si>
  <si>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</si>
  <si>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</si>
  <si>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</si>
  <si>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</si>
  <si>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</si>
  <si>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</si>
  <si>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</si>
  <si>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</si>
  <si>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</si>
  <si>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</si>
  <si>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</si>
  <si>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</si>
  <si>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</si>
  <si>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</si>
  <si>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</si>
  <si>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</si>
  <si>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</si>
  <si>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</si>
  <si>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</si>
  <si>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</si>
  <si>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</si>
  <si>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</si>
  <si>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</si>
  <si>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</si>
  <si>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</si>
  <si>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</si>
  <si>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</si>
  <si>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</si>
  <si>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</si>
  <si>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</si>
  <si>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</si>
  <si>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</si>
  <si>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</si>
  <si>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</si>
  <si>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</si>
  <si>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</si>
  <si>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</si>
  <si>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</si>
  <si>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</si>
  <si>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</si>
  <si>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</si>
  <si>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</si>
  <si>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</si>
  <si>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</si>
  <si>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</si>
  <si>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</si>
  <si>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</si>
  <si>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</si>
  <si>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</si>
  <si>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</si>
  <si>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</si>
  <si>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</si>
  <si>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</si>
  <si>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</si>
  <si>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</si>
  <si>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</si>
  <si>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</si>
  <si>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</si>
  <si>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</si>
  <si>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</si>
  <si>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</si>
  <si>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</si>
  <si>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</si>
  <si>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</si>
  <si>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</si>
  <si>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</si>
  <si>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</si>
  <si>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</si>
  <si>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</si>
  <si>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</si>
  <si>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</si>
  <si>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</si>
  <si>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</si>
  <si>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</si>
  <si>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</si>
  <si>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</si>
  <si>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</si>
  <si>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</si>
  <si>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</si>
  <si>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</si>
  <si>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</si>
  <si>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</si>
  <si>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</si>
  <si>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</si>
  <si>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</si>
  <si>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</si>
  <si>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</si>
  <si>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</si>
  <si>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</si>
  <si>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</si>
  <si>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</si>
  <si>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</si>
  <si>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</si>
  <si>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</si>
  <si>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</si>
  <si>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</si>
  <si>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</si>
  <si>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</si>
  <si>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</si>
  <si>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</si>
  <si>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</si>
  <si>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</si>
  <si>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</si>
  <si>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</si>
  <si>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</si>
  <si>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</si>
  <si>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</si>
  <si>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</si>
  <si>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</si>
  <si>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</si>
  <si>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</si>
  <si>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</si>
  <si>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</si>
  <si>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</si>
  <si>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</si>
  <si>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</si>
  <si>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</si>
  <si>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</si>
  <si>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</si>
  <si>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</si>
  <si>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</si>
  <si>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</si>
  <si>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</si>
  <si>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</si>
  <si>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</si>
  <si>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</si>
  <si>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</si>
  <si>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</si>
  <si>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</si>
  <si>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</si>
  <si>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</si>
  <si>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</si>
  <si>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</si>
  <si>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</si>
  <si>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</si>
  <si>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</si>
  <si>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</si>
  <si>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</si>
  <si>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</si>
  <si>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</si>
  <si>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</si>
  <si>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</si>
  <si>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</si>
  <si>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</si>
  <si>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</si>
  <si>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</si>
  <si>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</si>
  <si>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</si>
  <si>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</si>
  <si>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</si>
  <si>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</si>
  <si>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</si>
  <si>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</si>
  <si>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</si>
  <si>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</si>
  <si>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</si>
  <si>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</si>
  <si>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</si>
  <si>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</si>
  <si>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</si>
  <si>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</si>
  <si>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</si>
  <si>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</si>
  <si>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</si>
  <si>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</si>
  <si>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</si>
  <si>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</si>
  <si>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</si>
  <si>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</si>
  <si>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</si>
  <si>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</si>
  <si>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</si>
  <si>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</si>
  <si>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</si>
  <si>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</si>
  <si>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</si>
  <si>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</si>
  <si>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</si>
  <si>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</si>
  <si>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</si>
  <si>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</si>
  <si>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</si>
  <si>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</si>
  <si>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</si>
  <si>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</si>
  <si>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</si>
  <si>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</si>
  <si>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</si>
  <si>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</si>
  <si>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</si>
  <si>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</si>
  <si>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</si>
  <si>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</si>
  <si>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</si>
  <si>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</si>
  <si>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</si>
  <si>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</si>
  <si>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</si>
  <si>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</si>
  <si>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</si>
  <si>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</si>
  <si>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</si>
  <si>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</si>
  <si>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</si>
  <si>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</si>
  <si>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</si>
  <si>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</si>
  <si>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</si>
  <si>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</si>
  <si>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</si>
  <si>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</si>
  <si>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</si>
  <si>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</si>
  <si>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</si>
  <si>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</si>
  <si>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</si>
  <si>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</si>
  <si>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</si>
  <si>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</si>
  <si>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</si>
  <si>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</si>
  <si>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</si>
  <si>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</si>
  <si>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</si>
  <si>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</si>
  <si>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</si>
  <si>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</si>
  <si>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</si>
  <si>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</si>
  <si>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</si>
  <si>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</si>
  <si>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</si>
  <si>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</si>
  <si>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</si>
  <si>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</si>
  <si>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</si>
  <si>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</si>
  <si>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</si>
  <si>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</si>
  <si>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</si>
  <si>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</si>
  <si>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</si>
  <si>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</si>
  <si>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</si>
  <si>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</si>
  <si>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</si>
  <si>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</si>
  <si>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</si>
  <si>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</si>
  <si>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</si>
  <si>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</si>
  <si>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</si>
  <si>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</si>
  <si>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</si>
  <si>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</si>
  <si>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</si>
  <si>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</si>
  <si>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</si>
  <si>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</si>
  <si>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</si>
  <si>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</si>
  <si>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</si>
  <si>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</si>
  <si>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</si>
  <si>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</si>
  <si>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</si>
  <si>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</si>
  <si>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</si>
  <si>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</si>
  <si>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</si>
  <si>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</si>
  <si>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</si>
  <si>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</si>
  <si>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</si>
  <si>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</si>
  <si>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</si>
  <si>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</si>
  <si>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</si>
  <si>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</si>
  <si>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</si>
  <si>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</si>
  <si>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</si>
  <si>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</si>
  <si>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</si>
  <si>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</si>
  <si>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</si>
  <si>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</si>
  <si>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</si>
  <si>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</si>
  <si>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</si>
  <si>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</si>
  <si>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</si>
  <si>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</si>
  <si>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</si>
  <si>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</si>
  <si>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</si>
  <si>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</si>
  <si>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</si>
  <si>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</si>
  <si>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</si>
  <si>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</si>
  <si>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</si>
  <si>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</si>
  <si>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</si>
  <si>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</si>
  <si>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</si>
  <si>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</si>
  <si>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</si>
  <si>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</si>
  <si>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</si>
  <si>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</si>
  <si>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</si>
  <si>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</si>
  <si>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</si>
  <si>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</si>
  <si>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</si>
  <si>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</si>
  <si>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</si>
  <si>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</si>
  <si>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</si>
  <si>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</si>
  <si>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</si>
  <si>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</si>
  <si>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</si>
  <si>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</si>
  <si>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</si>
  <si>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</si>
  <si>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</si>
  <si>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</si>
  <si>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</si>
  <si>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</si>
  <si>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</si>
  <si>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</si>
  <si>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</si>
  <si>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</si>
  <si>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</si>
  <si>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</si>
  <si>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</si>
  <si>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</si>
  <si>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</si>
  <si>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</si>
  <si>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</si>
  <si>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</si>
  <si>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</si>
  <si>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</si>
  <si>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</si>
  <si>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</si>
  <si>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</si>
  <si>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</si>
  <si>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</si>
  <si>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</si>
  <si>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</si>
  <si>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</si>
  <si>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</si>
  <si>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</si>
  <si>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</si>
  <si>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</si>
  <si>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</si>
  <si>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</si>
  <si>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</si>
  <si>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</si>
  <si>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</si>
  <si>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</si>
  <si>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</si>
  <si>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</si>
  <si>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</si>
  <si>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</si>
  <si>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</si>
  <si>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</si>
  <si>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</si>
  <si>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</si>
  <si>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</si>
  <si>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</si>
  <si>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</si>
  <si>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</si>
  <si>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</si>
  <si>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</si>
  <si>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</si>
  <si>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</si>
  <si>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</si>
  <si>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</si>
  <si>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</si>
  <si>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</si>
  <si>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</si>
  <si>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</si>
  <si>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</si>
  <si>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</si>
  <si>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</si>
  <si>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</si>
  <si>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</si>
  <si>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</si>
  <si>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</si>
  <si>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</si>
  <si>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</si>
  <si>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</si>
  <si>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</si>
  <si>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</si>
  <si>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</si>
  <si>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</si>
  <si>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</si>
  <si>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</si>
  <si>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</si>
  <si>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</si>
  <si>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</si>
  <si>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</si>
  <si>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</si>
  <si>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</si>
  <si>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</si>
  <si>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</si>
  <si>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</si>
  <si>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</si>
  <si>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</si>
  <si>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</si>
  <si>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</si>
  <si>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</si>
  <si>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</si>
  <si>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</si>
  <si>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</si>
  <si>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</si>
  <si>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</si>
  <si>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</si>
  <si>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</si>
  <si>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</si>
  <si>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</si>
  <si>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</si>
  <si>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</si>
  <si>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</si>
  <si>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</si>
  <si>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</si>
  <si>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</si>
  <si>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</si>
  <si>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</si>
  <si>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</si>
  <si>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</si>
  <si>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</si>
  <si>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</si>
  <si>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</si>
  <si>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</si>
  <si>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</si>
  <si>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</si>
  <si>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</si>
  <si>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</si>
  <si>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</si>
  <si>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</si>
  <si>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</si>
  <si>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</si>
  <si>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</si>
  <si>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</si>
  <si>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</si>
  <si>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</si>
  <si>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</si>
  <si>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</si>
  <si>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</si>
  <si>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</si>
  <si>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</si>
  <si>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</si>
  <si>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</si>
  <si>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</si>
  <si>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</si>
  <si>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</si>
  <si>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</si>
  <si>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</si>
  <si>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</si>
  <si>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</si>
  <si>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</si>
  <si>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</si>
  <si>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</si>
  <si>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</si>
  <si>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</si>
  <si>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</si>
  <si>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</si>
  <si>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</si>
  <si>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</si>
  <si>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</si>
  <si>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</si>
  <si>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</si>
  <si>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</si>
  <si>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</si>
  <si>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</si>
  <si>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</si>
  <si>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</si>
  <si>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</si>
  <si>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</si>
  <si>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</si>
  <si>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</si>
  <si>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</si>
  <si>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</si>
  <si>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</si>
  <si>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</si>
  <si>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</si>
  <si>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</si>
  <si>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</si>
  <si>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</si>
  <si>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</si>
  <si>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</si>
  <si>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</si>
  <si>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</si>
  <si>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</si>
  <si>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</si>
  <si>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</si>
  <si>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</si>
  <si>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</si>
  <si>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</si>
  <si>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</si>
  <si>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</si>
  <si>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</si>
  <si>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</si>
  <si>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</si>
  <si>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</si>
  <si>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</si>
  <si>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</si>
  <si>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</si>
  <si>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</si>
  <si>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</si>
  <si>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</si>
  <si>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</si>
  <si>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</si>
  <si>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</si>
  <si>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</si>
  <si>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</si>
  <si>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</si>
  <si>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</si>
  <si>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</si>
  <si>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</si>
  <si>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</si>
  <si>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</si>
  <si>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</si>
  <si>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</si>
  <si>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</si>
  <si>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</si>
  <si>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</si>
  <si>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</si>
  <si>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</si>
  <si>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</si>
  <si>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</si>
  <si>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</si>
  <si>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</si>
  <si>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</si>
  <si>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</si>
  <si>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</si>
  <si>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</si>
  <si>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</si>
  <si>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</si>
  <si>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</si>
  <si>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</si>
  <si>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</si>
  <si>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</si>
  <si>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</si>
  <si>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</si>
  <si>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</si>
  <si>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</si>
  <si>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</si>
  <si>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</si>
  <si>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</si>
  <si>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</si>
  <si>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</si>
  <si>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</si>
  <si>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</si>
  <si>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</si>
  <si>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</si>
  <si>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</si>
  <si>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</si>
  <si>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</si>
  <si>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</si>
  <si>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</si>
  <si>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</si>
  <si>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</si>
  <si>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</si>
  <si>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</si>
  <si>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</si>
  <si>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</si>
  <si>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</si>
  <si>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</si>
  <si>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</si>
  <si>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</si>
  <si>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</si>
  <si>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</si>
  <si>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</si>
  <si>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</si>
  <si>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</si>
  <si>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</si>
  <si>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</si>
  <si>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</si>
  <si>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</si>
  <si>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</si>
  <si>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</si>
  <si>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</si>
  <si>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</si>
  <si>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</si>
  <si>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</si>
  <si>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</si>
  <si>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</si>
  <si>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</si>
  <si>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</si>
  <si>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</si>
  <si>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</si>
  <si>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</si>
  <si>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</si>
  <si>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</si>
  <si>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</si>
  <si>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</si>
  <si>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</si>
  <si>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</si>
  <si>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</si>
  <si>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</si>
  <si>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</si>
  <si>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</si>
  <si>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</si>
  <si>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</si>
  <si>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</si>
  <si>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</si>
  <si>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</si>
  <si>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</si>
  <si>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</si>
  <si>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</si>
  <si>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</si>
  <si>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</si>
  <si>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</si>
  <si>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</si>
  <si>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</si>
  <si>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</si>
  <si>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</si>
  <si>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</si>
  <si>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</si>
  <si>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</si>
  <si>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</si>
  <si>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</si>
  <si>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</si>
  <si>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</si>
  <si>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</si>
  <si>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</si>
  <si>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</si>
  <si>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</si>
  <si>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</si>
  <si>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</si>
  <si>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</si>
  <si>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</si>
  <si>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</si>
  <si>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</si>
  <si>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</si>
  <si>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</si>
  <si>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</si>
  <si>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</si>
  <si>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</si>
  <si>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</si>
  <si>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</si>
  <si>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</si>
  <si>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</si>
  <si>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</si>
  <si>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</si>
  <si>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</si>
  <si>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</si>
  <si>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</si>
  <si>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</si>
  <si>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</si>
  <si>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</si>
  <si>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</si>
  <si>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</si>
  <si>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</si>
  <si>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</si>
  <si>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</si>
  <si>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</si>
  <si>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</si>
  <si>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</si>
  <si>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</si>
  <si>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</si>
  <si>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</si>
  <si>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</si>
  <si>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</si>
  <si>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</si>
  <si>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</si>
  <si>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</si>
  <si>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</si>
  <si>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</si>
  <si>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</si>
  <si>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</si>
  <si>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</si>
  <si>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</si>
  <si>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</si>
  <si>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</si>
  <si>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</si>
  <si>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</si>
  <si>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</si>
  <si>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</si>
  <si>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</si>
  <si>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</si>
  <si>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</si>
  <si>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</si>
  <si>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</si>
  <si>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</si>
  <si>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</si>
  <si>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</si>
  <si>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</si>
  <si>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</si>
  <si>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</si>
  <si>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</si>
  <si>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</si>
  <si>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</si>
  <si>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</si>
  <si>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</si>
  <si>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</si>
  <si>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</si>
  <si>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</si>
  <si>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</si>
  <si>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</si>
  <si>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</si>
  <si>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</si>
  <si>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</si>
  <si>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</si>
  <si>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</si>
  <si>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</si>
  <si>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</si>
  <si>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</si>
  <si>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</si>
  <si>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</si>
  <si>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</si>
  <si>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</si>
  <si>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</si>
  <si>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</si>
  <si>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</si>
  <si>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</si>
  <si>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</si>
  <si>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</si>
  <si>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</si>
  <si>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</si>
  <si>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</si>
  <si>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</si>
  <si>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</si>
  <si>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</si>
  <si>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</si>
  <si>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</si>
  <si>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</si>
  <si>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</si>
  <si>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</si>
  <si>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</si>
  <si>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</si>
  <si>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</si>
  <si>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</si>
  <si>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</si>
  <si>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</si>
  <si>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</si>
  <si>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</si>
  <si>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</si>
  <si>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</si>
  <si>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</si>
  <si>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</si>
  <si>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</si>
  <si>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</si>
  <si>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</si>
  <si>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</si>
  <si>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</si>
  <si>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</si>
  <si>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</si>
  <si>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</si>
  <si>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</si>
  <si>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</si>
  <si>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</si>
  <si>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</si>
  <si>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</si>
  <si>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</si>
  <si>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</si>
  <si>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</si>
  <si>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</si>
  <si>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</si>
  <si>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</si>
  <si>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</si>
  <si>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</si>
  <si>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</si>
  <si>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</si>
  <si>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</si>
  <si>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</si>
  <si>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</si>
  <si>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</si>
  <si>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</si>
  <si>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</si>
  <si>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</si>
  <si>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</si>
  <si>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</si>
  <si>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</si>
  <si>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</si>
  <si>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</si>
  <si>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</si>
  <si>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</si>
  <si>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</si>
  <si>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</si>
  <si>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</si>
  <si>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</si>
  <si>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</si>
  <si>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</si>
  <si>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</si>
  <si>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</si>
  <si>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</si>
  <si>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</si>
  <si>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</si>
  <si>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</si>
  <si>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</si>
  <si>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</si>
  <si>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</si>
  <si>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</si>
  <si>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</si>
  <si>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</si>
  <si>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</si>
  <si>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</si>
  <si>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</si>
  <si>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</si>
  <si>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</si>
  <si>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</si>
  <si>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</si>
  <si>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</si>
  <si>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</si>
  <si>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</si>
  <si>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</si>
  <si>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</si>
  <si>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</si>
  <si>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</si>
  <si>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</si>
  <si>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</si>
  <si>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</si>
  <si>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</si>
  <si>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</si>
  <si>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</si>
  <si>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</si>
  <si>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</si>
  <si>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</si>
  <si>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</si>
  <si>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</si>
  <si>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</si>
  <si>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</si>
  <si>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</si>
  <si>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</si>
  <si>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</si>
  <si>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</si>
  <si>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</si>
  <si>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</si>
  <si>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</si>
  <si>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</si>
  <si>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</si>
  <si>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</si>
  <si>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</si>
  <si>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</si>
  <si>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</si>
  <si>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</si>
  <si>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</si>
  <si>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</si>
  <si>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</si>
  <si>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</si>
  <si>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</si>
  <si>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</si>
  <si>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</si>
  <si>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</si>
  <si>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</si>
  <si>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</si>
  <si>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</si>
  <si>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</si>
  <si>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</si>
  <si>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</si>
  <si>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</si>
  <si>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</si>
  <si>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</si>
  <si>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</si>
  <si>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</si>
  <si>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</si>
  <si>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</si>
  <si>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</si>
  <si>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</si>
  <si>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</si>
  <si>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</si>
  <si>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</si>
  <si>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</si>
  <si>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</si>
  <si>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</si>
  <si>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</si>
  <si>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</si>
  <si>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</si>
  <si>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</si>
  <si>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</si>
  <si>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</si>
  <si>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</si>
  <si>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</si>
  <si>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</si>
  <si>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</si>
  <si>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</si>
  <si>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</si>
  <si>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</si>
  <si>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</si>
  <si>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</si>
  <si>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</si>
  <si>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</si>
  <si>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</si>
  <si>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</si>
  <si>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</si>
  <si>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</si>
  <si>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</si>
  <si>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</si>
  <si>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</si>
  <si>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</si>
  <si>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</si>
  <si>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</si>
  <si>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</si>
  <si>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</si>
  <si>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</si>
  <si>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</si>
  <si>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</si>
  <si>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</si>
  <si>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</si>
  <si>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</si>
  <si>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</si>
  <si>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</si>
  <si>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</si>
  <si>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</si>
  <si>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</si>
  <si>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</si>
  <si>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</si>
  <si>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</si>
  <si>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</si>
  <si>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</si>
  <si>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</si>
  <si>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</si>
  <si>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</si>
  <si>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</si>
  <si>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</si>
  <si>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</si>
  <si>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</si>
  <si>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</si>
  <si>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</si>
  <si>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</si>
  <si>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</si>
  <si>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</si>
  <si>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</si>
  <si>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</si>
  <si>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</si>
  <si>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</si>
  <si>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</si>
  <si>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</si>
  <si>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</si>
  <si>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</si>
  <si>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</si>
  <si>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</si>
  <si>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</si>
  <si>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</si>
  <si>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</si>
  <si>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</si>
  <si>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</si>
  <si>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</si>
  <si>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</si>
  <si>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</si>
  <si>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</si>
  <si>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</si>
  <si>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</si>
  <si>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</si>
  <si>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</si>
  <si>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</si>
  <si>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</si>
  <si>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</si>
  <si>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</si>
  <si>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</si>
  <si>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</si>
  <si>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</si>
  <si>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</si>
  <si>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</si>
  <si>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</si>
  <si>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</si>
  <si>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</si>
  <si>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</si>
  <si>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</si>
  <si>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</si>
  <si>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</si>
  <si>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</si>
  <si>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</si>
  <si>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</si>
  <si>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</si>
  <si>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</si>
  <si>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</si>
  <si>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</si>
  <si>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</si>
  <si>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</si>
  <si>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</si>
  <si>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</si>
  <si>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</si>
  <si>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</si>
  <si>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</si>
  <si>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</si>
  <si>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</si>
  <si>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</si>
  <si>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</si>
  <si>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</si>
  <si>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</si>
  <si>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</si>
  <si>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</si>
  <si>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</si>
  <si>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</si>
  <si>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</si>
  <si>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</si>
  <si>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</si>
  <si>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</si>
  <si>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</si>
  <si>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</si>
  <si>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</si>
  <si>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</si>
  <si>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</si>
  <si>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</si>
  <si>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</si>
  <si>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</si>
  <si>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</si>
  <si>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</si>
  <si>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</si>
  <si>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</si>
  <si>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</si>
  <si>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</si>
  <si>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</si>
  <si>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</si>
  <si>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</si>
  <si>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</si>
  <si>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</si>
  <si>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</si>
  <si>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</si>
  <si>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</si>
  <si>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</si>
  <si>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</si>
  <si>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</si>
  <si>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</si>
  <si>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</si>
  <si>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</si>
  <si>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</si>
  <si>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</si>
  <si>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</si>
  <si>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</si>
  <si>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</si>
  <si>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</si>
  <si>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</si>
  <si>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</si>
  <si>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</si>
  <si>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</si>
  <si>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</si>
  <si>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</si>
  <si>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</si>
  <si>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</si>
  <si>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</si>
  <si>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</si>
  <si>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</si>
  <si>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</si>
  <si>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</si>
  <si>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</si>
  <si>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</si>
  <si>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</si>
  <si>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</si>
  <si>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</si>
  <si>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</si>
  <si>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</si>
  <si>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</si>
  <si>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</si>
  <si>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</si>
  <si>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</si>
  <si>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</si>
  <si>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</si>
  <si>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</si>
  <si>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</si>
  <si>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</si>
  <si>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</si>
  <si>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</si>
  <si>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</si>
  <si>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</si>
  <si>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</si>
  <si>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</si>
  <si>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</si>
  <si>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</si>
  <si>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</si>
  <si>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</si>
  <si>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</si>
  <si>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</si>
  <si>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</si>
  <si>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</si>
  <si>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</si>
  <si>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</si>
  <si>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</si>
  <si>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</si>
  <si>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</si>
  <si>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</si>
  <si>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</si>
  <si>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</si>
  <si>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</si>
  <si>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</si>
  <si>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</si>
  <si>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</si>
  <si>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</si>
  <si>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</si>
  <si>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</si>
  <si>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</si>
  <si>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</si>
  <si>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</si>
  <si>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</si>
  <si>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</si>
  <si>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</si>
  <si>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</si>
  <si>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</si>
  <si>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</si>
  <si>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</si>
  <si>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</si>
  <si>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</si>
  <si>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</si>
  <si>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</si>
  <si>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</si>
  <si>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</si>
  <si>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</si>
  <si>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</si>
  <si>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</si>
  <si>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</si>
  <si>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</si>
  <si>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</si>
  <si>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</si>
  <si>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</si>
  <si>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</si>
  <si>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</si>
  <si>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</si>
  <si>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</si>
  <si>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</si>
  <si>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</si>
  <si>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</si>
  <si>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</si>
  <si>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</si>
  <si>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</si>
  <si>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</si>
  <si>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</si>
  <si>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</si>
  <si>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</si>
  <si>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</si>
  <si>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</si>
  <si>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</si>
  <si>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</si>
  <si>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</si>
  <si>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</si>
  <si>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</si>
  <si>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</si>
  <si>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</si>
  <si>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</si>
  <si>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</si>
  <si>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</si>
  <si>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</si>
  <si>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</si>
  <si>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</si>
  <si>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</si>
  <si>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</si>
  <si>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</si>
  <si>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</si>
  <si>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</si>
  <si>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</si>
  <si>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</si>
  <si>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</si>
  <si>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</si>
  <si>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</si>
  <si>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</si>
  <si>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</si>
  <si>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</si>
  <si>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</si>
  <si>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</si>
  <si>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</si>
  <si>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</si>
  <si>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</si>
  <si>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</si>
  <si>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</si>
  <si>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</si>
  <si>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</si>
  <si>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</si>
  <si>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</si>
  <si>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</si>
  <si>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</si>
  <si>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</si>
  <si>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</si>
  <si>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</si>
  <si>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</si>
  <si>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</si>
  <si>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</si>
  <si>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</si>
  <si>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</si>
  <si>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</si>
  <si>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</si>
  <si>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</si>
  <si>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</si>
  <si>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</si>
  <si>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</si>
  <si>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</si>
  <si>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</si>
  <si>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</si>
  <si>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</si>
  <si>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</si>
  <si>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</si>
  <si>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</si>
  <si>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</si>
  <si>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</si>
  <si>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</si>
  <si>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</si>
  <si>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</si>
  <si>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</si>
  <si>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</si>
  <si>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</si>
  <si>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</si>
  <si>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</si>
  <si>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</si>
  <si>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</si>
  <si>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</si>
  <si>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</si>
  <si>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</si>
  <si>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</si>
  <si>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</si>
  <si>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</si>
  <si>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</si>
  <si>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</si>
  <si>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</si>
  <si>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</si>
  <si>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</si>
  <si>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</si>
  <si>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</si>
  <si>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</si>
  <si>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</si>
  <si>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</si>
  <si>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</si>
  <si>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</si>
  <si>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</si>
  <si>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</si>
  <si>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</si>
  <si>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</si>
  <si>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</si>
  <si>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</si>
  <si>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</si>
  <si>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</si>
  <si>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</si>
  <si>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</si>
  <si>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</si>
  <si>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</si>
  <si>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</si>
  <si>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</si>
  <si>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</si>
  <si>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</si>
  <si>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</si>
  <si>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</si>
  <si>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</si>
  <si>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</si>
  <si>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</si>
  <si>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</si>
  <si>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</si>
  <si>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</si>
  <si>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</si>
  <si>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</si>
  <si>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</si>
  <si>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</si>
  <si>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</si>
  <si>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</si>
  <si>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</si>
  <si>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</si>
  <si>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</si>
  <si>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</si>
  <si>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</si>
  <si>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</si>
  <si>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</si>
  <si>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</si>
  <si>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</si>
  <si>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</si>
  <si>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</si>
  <si>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</si>
  <si>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</si>
  <si>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</si>
  <si>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</si>
  <si>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</si>
  <si>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</si>
  <si>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</si>
  <si>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</si>
  <si>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</si>
  <si>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</si>
  <si>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</si>
  <si>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</si>
  <si>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</si>
  <si>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</si>
  <si>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</si>
  <si>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</si>
  <si>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</si>
  <si>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</si>
  <si>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</si>
  <si>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</si>
  <si>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</si>
  <si>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</si>
  <si>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</si>
  <si>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</si>
  <si>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</si>
  <si>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</si>
  <si>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</si>
  <si>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</si>
  <si>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</si>
  <si>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</si>
  <si>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</si>
  <si>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</si>
  <si>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</si>
  <si>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</si>
  <si>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</si>
  <si>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</si>
  <si>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</si>
  <si>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</si>
  <si>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</si>
  <si>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</si>
  <si>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</si>
  <si>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</si>
  <si>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</si>
  <si>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</si>
  <si>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</si>
  <si>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</si>
  <si>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</si>
  <si>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</si>
  <si>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</si>
  <si>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</si>
  <si>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</si>
  <si>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</si>
  <si>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</si>
  <si>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</si>
  <si>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</si>
  <si>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</si>
  <si>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</si>
  <si>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</si>
  <si>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</si>
  <si>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</si>
  <si>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</si>
  <si>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</si>
  <si>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</si>
  <si>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</si>
  <si>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</si>
  <si>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</si>
  <si>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</si>
  <si>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</si>
  <si>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</si>
  <si>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</si>
  <si>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</si>
  <si>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</si>
  <si>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</si>
  <si>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</si>
  <si>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</si>
  <si>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</si>
  <si>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</si>
  <si>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</si>
  <si>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</si>
  <si>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</si>
  <si>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</si>
  <si>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</si>
  <si>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</si>
  <si>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</si>
  <si>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</si>
  <si>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</si>
  <si>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</si>
  <si>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</si>
  <si>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</si>
  <si>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</si>
  <si>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</si>
  <si>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</si>
  <si>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</si>
  <si>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</si>
  <si>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</si>
  <si>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</si>
  <si>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</si>
  <si>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</si>
  <si>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</si>
  <si>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</si>
  <si>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</si>
  <si>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</si>
  <si>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</si>
  <si>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</si>
  <si>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</si>
  <si>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</si>
  <si>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</si>
  <si>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</si>
  <si>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</si>
  <si>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</si>
  <si>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</si>
  <si>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</si>
  <si>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</si>
  <si>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</si>
  <si>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</si>
  <si>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</si>
  <si>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</si>
  <si>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</si>
  <si>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</si>
  <si>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</si>
  <si>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</si>
  <si>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</si>
  <si>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</si>
  <si>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</si>
  <si>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</si>
  <si>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</si>
  <si>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</si>
  <si>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</si>
  <si>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</si>
  <si>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</si>
  <si>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</si>
  <si>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</si>
  <si>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</si>
  <si>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</si>
  <si>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</si>
  <si>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</si>
  <si>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</si>
  <si>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</si>
  <si>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</si>
  <si>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</si>
  <si>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</si>
  <si>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</si>
  <si>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</si>
  <si>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</si>
  <si>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</si>
  <si>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</si>
  <si>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</si>
  <si>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</si>
  <si>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</si>
  <si>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</si>
  <si>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</si>
  <si>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</si>
  <si>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</si>
  <si>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</si>
  <si>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</si>
  <si>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</si>
  <si>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</si>
  <si>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</si>
  <si>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</si>
  <si>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</si>
  <si>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</si>
  <si>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</si>
  <si>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</si>
  <si>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</si>
  <si>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</si>
  <si>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</si>
  <si>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</si>
  <si>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</si>
  <si>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</si>
  <si>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</si>
  <si>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</si>
  <si>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</si>
  <si>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</si>
  <si>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</si>
  <si>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</si>
  <si>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</si>
  <si>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</si>
  <si>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</si>
  <si>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</si>
  <si>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</si>
  <si>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</si>
  <si>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</si>
  <si>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</si>
  <si>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</si>
  <si>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</si>
  <si>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</si>
  <si>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</si>
  <si>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</si>
  <si>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</si>
  <si>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</si>
  <si>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</si>
  <si>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</si>
  <si>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</si>
  <si>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</si>
  <si>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</si>
  <si>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</si>
  <si>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</si>
  <si>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</si>
  <si>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</si>
  <si>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</si>
  <si>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</si>
  <si>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</si>
  <si>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</si>
  <si>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</si>
  <si>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</si>
  <si>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</si>
  <si>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</si>
  <si>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</si>
  <si>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</si>
  <si>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</si>
  <si>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</si>
  <si>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</si>
  <si>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</si>
  <si>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</si>
  <si>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</si>
  <si>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</si>
  <si>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</si>
  <si>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</si>
  <si>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</si>
  <si>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</si>
  <si>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</si>
  <si>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</si>
  <si>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</si>
  <si>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</si>
  <si>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</si>
  <si>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</si>
  <si>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</si>
  <si>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</si>
  <si>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</si>
  <si>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</si>
  <si>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</si>
  <si>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</si>
  <si>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</si>
  <si>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</si>
  <si>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</si>
  <si>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</si>
  <si>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</si>
  <si>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</si>
  <si>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</si>
  <si>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</si>
  <si>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</si>
  <si>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</si>
  <si>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</si>
  <si>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</si>
  <si>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</si>
  <si>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</si>
  <si>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</si>
  <si>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</si>
  <si>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</si>
  <si>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</si>
  <si>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</si>
  <si>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</si>
  <si>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</si>
  <si>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</si>
  <si>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</si>
  <si>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</si>
  <si>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</si>
  <si>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</si>
  <si>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</si>
  <si>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</si>
  <si>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</si>
  <si>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</si>
  <si>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</si>
  <si>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</si>
  <si>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</si>
  <si>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</si>
  <si>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</si>
  <si>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</si>
  <si>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</si>
  <si>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</si>
  <si>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</si>
  <si>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</si>
  <si>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</si>
  <si>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</si>
  <si>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</si>
  <si>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</si>
  <si>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</si>
  <si>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</si>
  <si>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</si>
  <si>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</si>
  <si>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</si>
  <si>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</si>
  <si>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</si>
  <si>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</si>
  <si>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</si>
  <si>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</si>
  <si>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</si>
  <si>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</si>
  <si>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</si>
  <si>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</si>
  <si>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</si>
  <si>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</si>
  <si>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</si>
  <si>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</si>
  <si>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</si>
  <si>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</si>
  <si>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</si>
  <si>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</si>
  <si>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</si>
  <si>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</si>
  <si>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</si>
  <si>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</si>
  <si>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</si>
  <si>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</si>
  <si>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</si>
  <si>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</si>
  <si>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</si>
  <si>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</si>
  <si>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</si>
  <si>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</si>
  <si>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</si>
  <si>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</si>
  <si>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</si>
  <si>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</si>
  <si>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</si>
  <si>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</si>
  <si>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</si>
  <si>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</si>
  <si>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</si>
  <si>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</si>
  <si>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</si>
  <si>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</si>
  <si>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</si>
  <si>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</si>
  <si>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</si>
  <si>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</si>
  <si>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</si>
  <si>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</si>
  <si>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</si>
  <si>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</si>
  <si>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</si>
  <si>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</si>
  <si>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</si>
  <si>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</si>
  <si>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</si>
  <si>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</si>
  <si>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</si>
  <si>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</si>
  <si>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</si>
  <si>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</si>
  <si>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</si>
  <si>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</si>
  <si>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</si>
  <si>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</si>
  <si>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</si>
  <si>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</si>
  <si>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</si>
  <si>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</si>
  <si>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</si>
  <si>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</si>
  <si>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</si>
  <si>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</si>
  <si>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</si>
  <si>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</si>
  <si>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</si>
  <si>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</si>
  <si>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</si>
  <si>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</si>
  <si>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</si>
  <si>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</si>
  <si>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</si>
  <si>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</si>
  <si>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</si>
  <si>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</si>
  <si>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</si>
  <si>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</si>
  <si>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</si>
  <si>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</si>
  <si>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</si>
  <si>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</si>
  <si>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</si>
  <si>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</si>
  <si>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</si>
  <si>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</si>
  <si>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</si>
  <si>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</si>
  <si>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</si>
  <si>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</si>
  <si>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</si>
  <si>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</si>
  <si>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</si>
  <si>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</si>
  <si>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</si>
  <si>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</si>
  <si>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</si>
  <si>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</si>
  <si>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</si>
  <si>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</si>
  <si>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</si>
  <si>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</si>
  <si>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</si>
  <si>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</si>
  <si>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</si>
  <si>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</si>
  <si>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</si>
  <si>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</si>
  <si>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</si>
  <si>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</si>
  <si>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</si>
  <si>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</si>
  <si>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</si>
  <si>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</si>
  <si>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</si>
  <si>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</si>
  <si>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</si>
  <si>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</si>
  <si>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</si>
  <si>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</si>
  <si>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</si>
  <si>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</si>
  <si>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</si>
  <si>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</si>
  <si>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</si>
  <si>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</si>
  <si>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</si>
  <si>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</si>
  <si>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</si>
  <si>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</si>
  <si>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</si>
  <si>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</si>
  <si>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</si>
  <si>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</si>
  <si>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</si>
  <si>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</si>
  <si>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</si>
  <si>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</si>
  <si>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</si>
  <si>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</si>
  <si>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</si>
  <si>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</si>
  <si>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</si>
  <si>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</si>
  <si>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</si>
  <si>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</si>
  <si>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</si>
  <si>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</si>
  <si>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</si>
  <si>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</si>
  <si>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</si>
  <si>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</si>
  <si>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</si>
  <si>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</si>
  <si>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</si>
  <si>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</si>
  <si>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</si>
  <si>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</si>
  <si>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</si>
  <si>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</si>
  <si>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</si>
  <si>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</si>
  <si>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</si>
  <si>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</si>
  <si>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</si>
  <si>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</si>
  <si>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</si>
  <si>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</si>
  <si>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</si>
  <si>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</si>
  <si>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</si>
  <si>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</si>
  <si>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</si>
  <si>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</si>
  <si>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</si>
  <si>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</si>
  <si>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</si>
  <si>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</si>
  <si>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</si>
  <si>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</si>
  <si>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</si>
  <si>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</si>
  <si>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</si>
  <si>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</si>
  <si>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</si>
  <si>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</si>
  <si>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</si>
  <si>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</si>
  <si>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</si>
  <si>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</si>
  <si>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</si>
  <si>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</si>
  <si>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</si>
  <si>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</si>
  <si>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</si>
  <si>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</si>
  <si>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</si>
  <si>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</si>
  <si>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</si>
  <si>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</si>
  <si>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</si>
  <si>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</si>
  <si>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</si>
  <si>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</si>
  <si>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</si>
  <si>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</si>
  <si>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</si>
  <si>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</si>
  <si>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</si>
  <si>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</si>
  <si>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</si>
  <si>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</si>
  <si>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</si>
  <si>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</si>
  <si>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</si>
  <si>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</si>
  <si>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</si>
  <si>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</si>
  <si>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</si>
  <si>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</si>
  <si>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</si>
  <si>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</si>
  <si>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</si>
  <si>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</si>
  <si>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</si>
  <si>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</si>
  <si>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</si>
  <si>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</si>
  <si>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</si>
  <si>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</si>
  <si>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</si>
  <si>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</si>
  <si>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</si>
  <si>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</si>
  <si>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</si>
  <si>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</si>
  <si>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</si>
  <si>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</si>
  <si>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</si>
  <si>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</si>
  <si>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</si>
  <si>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</si>
  <si>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</si>
  <si>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</si>
  <si>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</si>
  <si>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</si>
  <si>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</si>
  <si>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</si>
  <si>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</si>
  <si>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</si>
  <si>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</si>
  <si>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</si>
  <si>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</si>
  <si>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</si>
  <si>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</si>
  <si>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</si>
  <si>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</si>
  <si>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</si>
  <si>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</si>
  <si>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</si>
  <si>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</si>
  <si>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</si>
  <si>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</si>
  <si>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</si>
  <si>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</si>
  <si>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</si>
  <si>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</si>
  <si>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</si>
  <si>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</si>
  <si>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</si>
  <si>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</si>
  <si>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</si>
  <si>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</si>
  <si>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</si>
  <si>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</si>
  <si>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</si>
  <si>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</si>
  <si>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</si>
  <si>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</si>
  <si>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</si>
  <si>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</si>
  <si>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</si>
  <si>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</si>
  <si>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</si>
  <si>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</si>
  <si>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</si>
  <si>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</si>
  <si>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</si>
  <si>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</si>
  <si>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</si>
  <si>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</si>
  <si>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</si>
  <si>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</si>
  <si>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</si>
  <si>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</si>
  <si>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</si>
  <si>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</si>
  <si>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</si>
  <si>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</si>
  <si>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</si>
  <si>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</si>
  <si>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</si>
  <si>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</si>
  <si>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</si>
  <si>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</si>
  <si>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</si>
  <si>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</si>
  <si>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</si>
  <si>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</si>
  <si>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</si>
  <si>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</si>
  <si>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</si>
  <si>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</si>
  <si>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</si>
  <si>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</si>
  <si>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</si>
  <si>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</si>
  <si>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</si>
  <si>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</si>
  <si>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</si>
  <si>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</si>
  <si>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</si>
  <si>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</si>
  <si>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</si>
  <si>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</si>
  <si>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</si>
  <si>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</si>
  <si>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</si>
  <si>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</si>
  <si>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</si>
  <si>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</si>
  <si>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</si>
  <si>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</si>
  <si>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</si>
  <si>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</si>
  <si>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</si>
  <si>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</si>
  <si>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</si>
  <si>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</si>
  <si>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</si>
  <si>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</si>
  <si>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</si>
  <si>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</si>
  <si>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</si>
  <si>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</si>
  <si>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</si>
  <si>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</si>
  <si>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</si>
  <si>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</si>
  <si>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</si>
  <si>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</si>
  <si>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</si>
  <si>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</si>
  <si>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</si>
  <si>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</si>
  <si>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</si>
  <si>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</si>
  <si>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</si>
  <si>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</si>
  <si>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</si>
  <si>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</si>
  <si>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</si>
  <si>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</si>
  <si>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</si>
  <si>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</si>
  <si>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</si>
  <si>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</si>
  <si>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</si>
  <si>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</si>
  <si>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</si>
  <si>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</si>
  <si>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</si>
  <si>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</si>
  <si>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</si>
  <si>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</si>
  <si>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</si>
  <si>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</si>
  <si>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</si>
  <si>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</si>
  <si>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</si>
  <si>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</si>
  <si>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</si>
  <si>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</si>
  <si>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</si>
  <si>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</si>
  <si>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</si>
  <si>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</si>
  <si>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</si>
  <si>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</si>
  <si>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</si>
  <si>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</si>
  <si>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</si>
  <si>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</si>
  <si>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</si>
  <si>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</si>
  <si>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</si>
  <si>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</si>
  <si>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</si>
  <si>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</si>
  <si>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</si>
  <si>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</si>
  <si>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</si>
  <si>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</si>
  <si>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</si>
  <si>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</si>
  <si>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</si>
  <si>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</si>
  <si>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</si>
  <si>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</si>
  <si>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</si>
  <si>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</si>
  <si>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</si>
  <si>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</si>
  <si>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</si>
  <si>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</si>
  <si>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</si>
  <si>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</si>
  <si>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</si>
  <si>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</si>
  <si>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</si>
  <si>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</si>
  <si>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</si>
  <si>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</si>
  <si>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</si>
  <si>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</si>
  <si>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</si>
  <si>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</si>
  <si>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</si>
  <si>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</si>
  <si>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</si>
  <si>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</si>
  <si>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</si>
  <si>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</si>
  <si>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</si>
  <si>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</si>
  <si>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</si>
  <si>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</si>
  <si>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</si>
  <si>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</si>
  <si>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</si>
  <si>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</si>
  <si>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</si>
  <si>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</si>
  <si>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</si>
  <si>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</si>
  <si>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</si>
  <si>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</si>
  <si>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</si>
  <si>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</si>
  <si>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</si>
  <si>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</si>
  <si>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</si>
  <si>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</si>
  <si>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</si>
  <si>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</si>
  <si>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</si>
  <si>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</si>
  <si>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</si>
  <si>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</si>
  <si>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</si>
  <si>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</si>
  <si>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</si>
  <si>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</si>
  <si>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</si>
  <si>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</si>
  <si>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</si>
  <si>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</si>
  <si>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</si>
  <si>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</si>
  <si>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</si>
  <si>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</si>
  <si>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</si>
  <si>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</si>
  <si>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</si>
  <si>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</si>
  <si>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</si>
  <si>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</si>
  <si>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</si>
  <si>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</si>
  <si>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</si>
  <si>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</si>
  <si>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</si>
  <si>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</si>
  <si>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</si>
  <si>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</si>
  <si>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</si>
  <si>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</si>
  <si>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</si>
  <si>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</si>
  <si>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</si>
  <si>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</si>
  <si>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</si>
  <si>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</si>
  <si>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</si>
  <si>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</si>
  <si>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</si>
  <si>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</si>
  <si>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</si>
  <si>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</si>
  <si>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</si>
  <si>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</si>
  <si>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</si>
  <si>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</si>
  <si>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</si>
  <si>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</si>
  <si>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</si>
  <si>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</si>
  <si>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</si>
  <si>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</si>
  <si>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</si>
  <si>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</si>
  <si>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</si>
  <si>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</si>
  <si>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</si>
  <si>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</si>
  <si>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</si>
  <si>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</si>
  <si>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</si>
  <si>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</si>
  <si>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</si>
  <si>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</si>
  <si>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</si>
  <si>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</si>
  <si>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</si>
  <si>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</si>
  <si>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</si>
  <si>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</si>
  <si>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</si>
  <si>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</si>
  <si>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</si>
  <si>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</si>
  <si>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</si>
  <si>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</si>
  <si>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</si>
  <si>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</si>
  <si>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</si>
  <si>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</si>
  <si>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</si>
  <si>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</si>
  <si>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</si>
  <si>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</si>
  <si>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</si>
  <si>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</si>
  <si>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</si>
  <si>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</si>
  <si>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</si>
  <si>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</si>
  <si>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</si>
  <si>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</si>
  <si>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</si>
  <si>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</si>
  <si>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</si>
  <si>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</si>
  <si>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</si>
  <si>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</si>
  <si>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</si>
  <si>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</si>
  <si>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</si>
  <si>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</si>
  <si>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</si>
  <si>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</si>
  <si>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</si>
  <si>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</si>
  <si>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</si>
  <si>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</si>
  <si>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</si>
  <si>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</si>
  <si>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</si>
  <si>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</si>
  <si>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</si>
  <si>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</si>
  <si>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</si>
  <si>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</si>
  <si>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</si>
  <si>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</si>
  <si>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</si>
  <si>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</si>
  <si>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</si>
  <si>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</si>
  <si>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</si>
  <si>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</si>
  <si>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</si>
  <si>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</si>
  <si>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</si>
  <si>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</si>
  <si>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</si>
  <si>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</si>
  <si>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</si>
  <si>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</si>
  <si>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</si>
  <si>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</si>
  <si>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</si>
  <si>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</si>
  <si>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</si>
  <si>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</si>
  <si>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</si>
  <si>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</si>
  <si>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</si>
  <si>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</si>
  <si>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</si>
  <si>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</si>
  <si>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</si>
  <si>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</si>
  <si>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</si>
  <si>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</si>
  <si>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</si>
  <si>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</si>
  <si>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</si>
  <si>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</si>
  <si>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</si>
  <si>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</si>
  <si>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</si>
  <si>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</si>
  <si>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</si>
  <si>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</si>
  <si>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</si>
  <si>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</si>
  <si>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</si>
  <si>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</si>
  <si>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</si>
  <si>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</si>
  <si>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</si>
  <si>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</si>
  <si>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</si>
  <si>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</si>
  <si>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</si>
  <si>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</si>
  <si>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</si>
  <si>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</si>
  <si>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</si>
  <si>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</si>
  <si>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</si>
  <si>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</si>
  <si>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</si>
  <si>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</si>
  <si>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</si>
  <si>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</si>
  <si>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</si>
  <si>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</si>
  <si>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</si>
  <si>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</si>
  <si>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</si>
  <si>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</si>
  <si>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</si>
  <si>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</si>
  <si>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</si>
  <si>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</si>
  <si>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</si>
  <si>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</si>
  <si>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</si>
  <si>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</si>
  <si>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</si>
  <si>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</si>
  <si>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</si>
  <si>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</si>
  <si>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</si>
  <si>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</si>
  <si>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</si>
  <si>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</si>
  <si>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</si>
  <si>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</si>
  <si>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</si>
  <si>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</si>
  <si>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</si>
  <si>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</si>
  <si>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</si>
  <si>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</si>
  <si>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</si>
  <si>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</si>
  <si>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</si>
  <si>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</si>
  <si>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</si>
  <si>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</si>
  <si>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</si>
  <si>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</si>
  <si>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</si>
  <si>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</si>
  <si>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</si>
  <si>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</si>
  <si>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</si>
  <si>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</si>
  <si>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</si>
  <si>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</si>
  <si>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</si>
  <si>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</si>
  <si>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</si>
  <si>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</si>
  <si>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</si>
  <si>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</si>
  <si>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</si>
  <si>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</si>
  <si>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</si>
  <si>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</si>
  <si>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</si>
  <si>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</si>
  <si>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</si>
  <si>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</si>
  <si>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</si>
  <si>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</si>
  <si>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</si>
  <si>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</si>
  <si>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</si>
  <si>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</si>
  <si>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</si>
  <si>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</si>
  <si>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</si>
  <si>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</si>
  <si>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</si>
  <si>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</si>
  <si>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</si>
  <si>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</si>
  <si>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</si>
  <si>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</si>
  <si>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</si>
  <si>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</si>
  <si>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</si>
  <si>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</si>
  <si>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</si>
  <si>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</si>
  <si>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</si>
  <si>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</si>
  <si>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</si>
  <si>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</si>
  <si>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</si>
  <si>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</si>
  <si>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</si>
  <si>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</si>
  <si>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</si>
  <si>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</si>
  <si>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</si>
  <si>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</si>
  <si>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</si>
  <si>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</si>
  <si>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</si>
  <si>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</si>
  <si>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</si>
  <si>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</si>
  <si>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</si>
  <si>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</si>
  <si>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</si>
  <si>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</si>
  <si>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</si>
  <si>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</si>
  <si>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</si>
  <si>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</si>
  <si>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</si>
  <si>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</si>
  <si>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</si>
  <si>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</si>
  <si>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</si>
  <si>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</si>
  <si>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</si>
  <si>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</si>
  <si>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</si>
  <si>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</si>
  <si>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</si>
  <si>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</si>
  <si>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</si>
  <si>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</si>
  <si>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</si>
  <si>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</si>
  <si>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</si>
  <si>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</si>
  <si>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</si>
  <si>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</si>
  <si>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</si>
  <si>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</si>
  <si>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</si>
  <si>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</si>
  <si>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</si>
  <si>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</si>
  <si>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</si>
  <si>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</si>
  <si>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</si>
  <si>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</si>
  <si>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</si>
  <si>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</si>
  <si>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</si>
  <si>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</si>
  <si>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</si>
  <si>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</si>
  <si>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</si>
  <si>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</si>
  <si>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</si>
  <si>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</si>
  <si>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</si>
  <si>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</si>
  <si>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</si>
  <si>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</si>
  <si>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</si>
  <si>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</si>
  <si>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</si>
  <si>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</si>
  <si>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</si>
  <si>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</si>
  <si>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</si>
  <si>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</si>
  <si>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</si>
  <si>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</si>
  <si>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</si>
  <si>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</si>
  <si>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</si>
  <si>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</si>
  <si>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</si>
  <si>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</si>
  <si>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</si>
  <si>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</si>
  <si>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</si>
  <si>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</si>
  <si>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</si>
  <si>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</si>
  <si>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</si>
  <si>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</si>
  <si>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</si>
  <si>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</si>
  <si>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</si>
  <si>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</si>
  <si>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</si>
  <si>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</si>
  <si>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</si>
  <si>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</si>
  <si>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</si>
  <si>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</si>
  <si>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</si>
  <si>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</si>
  <si>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</si>
  <si>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</si>
  <si>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</si>
  <si>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</si>
  <si>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</si>
  <si>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</si>
  <si>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</si>
  <si>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</si>
  <si>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</si>
  <si>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</si>
  <si>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</si>
  <si>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</si>
  <si>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</si>
  <si>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</si>
  <si>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</si>
  <si>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</si>
  <si>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</si>
  <si>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</si>
  <si>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</si>
  <si>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</si>
  <si>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</si>
  <si>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</si>
  <si>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</si>
  <si>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</si>
  <si>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</si>
  <si>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</si>
  <si>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</si>
  <si>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</si>
  <si>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</si>
  <si>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</si>
  <si>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</si>
  <si>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</si>
  <si>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</si>
  <si>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</si>
  <si>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</si>
  <si>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</si>
  <si>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</si>
  <si>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</si>
  <si>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</si>
  <si>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</si>
  <si>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</si>
  <si>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</si>
  <si>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</si>
  <si>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</si>
  <si>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</si>
  <si>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</si>
  <si>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</si>
  <si>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</si>
  <si>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</si>
  <si>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</si>
  <si>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</si>
  <si>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</si>
  <si>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</si>
  <si>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</si>
  <si>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</si>
  <si>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</si>
  <si>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</si>
  <si>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</si>
  <si>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</si>
  <si>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</si>
  <si>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</si>
  <si>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</si>
  <si>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</si>
  <si>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</si>
  <si>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</si>
  <si>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</si>
  <si>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</si>
  <si>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</si>
  <si>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</si>
  <si>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</si>
  <si>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</si>
  <si>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</si>
  <si>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</si>
  <si>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</si>
  <si>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</si>
  <si>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</si>
  <si>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</si>
  <si>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</si>
  <si>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</si>
  <si>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</si>
  <si>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</si>
  <si>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</si>
  <si>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</si>
  <si>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</si>
  <si>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</si>
  <si>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</si>
  <si>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</si>
  <si>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</si>
  <si>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</si>
  <si>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</si>
  <si>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</si>
  <si>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</si>
  <si>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</si>
  <si>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</si>
  <si>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</si>
  <si>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</si>
  <si>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</si>
  <si>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</si>
  <si>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</si>
  <si>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</si>
  <si>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</si>
  <si>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</si>
  <si>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</si>
  <si>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</si>
  <si>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</si>
  <si>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</si>
  <si>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</si>
  <si>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</si>
  <si>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</si>
  <si>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</si>
  <si>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</si>
  <si>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</si>
  <si>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</si>
  <si>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</si>
  <si>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</si>
  <si>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</si>
  <si>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</si>
  <si>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</si>
  <si>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</si>
  <si>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</si>
  <si>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</si>
  <si>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</si>
  <si>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</si>
  <si>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</si>
  <si>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</si>
  <si>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</si>
  <si>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</si>
  <si>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</si>
  <si>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</si>
  <si>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</si>
  <si>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</si>
  <si>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</si>
  <si>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</si>
  <si>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</si>
  <si>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</si>
  <si>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</si>
  <si>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</si>
  <si>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</si>
  <si>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</si>
  <si>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</si>
  <si>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</si>
  <si>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</si>
  <si>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</si>
  <si>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</si>
  <si>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</si>
  <si>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</si>
  <si>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</si>
  <si>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</si>
  <si>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</si>
  <si>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</si>
  <si>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</si>
  <si>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</si>
  <si>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</si>
  <si>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</si>
  <si>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</si>
  <si>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</si>
  <si>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</si>
  <si>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</si>
  <si>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</si>
  <si>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</si>
  <si>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</si>
  <si>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</si>
  <si>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</si>
  <si>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</si>
  <si>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</si>
  <si>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</si>
  <si>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</si>
  <si>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</si>
  <si>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</si>
  <si>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</si>
  <si>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</si>
  <si>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</si>
  <si>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</si>
  <si>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</si>
  <si>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</si>
  <si>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</si>
  <si>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</si>
  <si>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</si>
  <si>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</si>
  <si>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</si>
  <si>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</si>
  <si>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</si>
  <si>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</si>
  <si>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</si>
  <si>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</si>
  <si>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</si>
  <si>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</si>
  <si>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</si>
  <si>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</si>
  <si>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</si>
  <si>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</si>
  <si>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</si>
  <si>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</si>
  <si>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</si>
  <si>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</si>
  <si>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</si>
  <si>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</si>
  <si>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</si>
  <si>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</si>
  <si>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</si>
  <si>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</si>
  <si>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</si>
  <si>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</si>
  <si>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</si>
  <si>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</si>
  <si>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</si>
  <si>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</si>
  <si>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</si>
  <si>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</si>
  <si>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</si>
  <si>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</si>
  <si>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</si>
  <si>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</si>
  <si>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</si>
  <si>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</si>
  <si>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</si>
  <si>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</si>
  <si>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</si>
  <si>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</si>
  <si>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</si>
  <si>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</si>
  <si>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</si>
  <si>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</si>
  <si>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</si>
  <si>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</si>
  <si>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</si>
  <si>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</si>
  <si>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</si>
  <si>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</si>
  <si>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</si>
  <si>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</si>
  <si>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</si>
  <si>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</si>
  <si>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</si>
  <si>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</si>
  <si>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</si>
  <si>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</si>
  <si>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</si>
  <si>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</si>
  <si>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</si>
  <si>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</si>
  <si>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</si>
  <si>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</si>
  <si>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</si>
  <si>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</si>
  <si>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</si>
  <si>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</si>
  <si>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</si>
  <si>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</si>
  <si>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</si>
  <si>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</si>
  <si>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</si>
  <si>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</si>
  <si>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</si>
  <si>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</si>
  <si>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</si>
  <si>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</si>
  <si>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</si>
  <si>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</si>
  <si>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</si>
  <si>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</si>
  <si>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</si>
  <si>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</si>
  <si>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</si>
  <si>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</si>
  <si>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</si>
  <si>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</si>
  <si>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</si>
  <si>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</si>
  <si>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</si>
  <si>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</si>
  <si>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</si>
  <si>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</si>
  <si>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</si>
  <si>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</si>
  <si>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</si>
  <si>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</si>
  <si>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</si>
  <si>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</si>
  <si>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</si>
  <si>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</si>
  <si>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</si>
  <si>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</si>
  <si>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</si>
  <si>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</si>
  <si>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</si>
  <si>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</si>
  <si>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</si>
  <si>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</si>
  <si>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</si>
  <si>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</si>
  <si>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</si>
  <si>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</si>
  <si>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</si>
  <si>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</si>
  <si>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</si>
  <si>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</si>
  <si>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</si>
  <si>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</si>
  <si>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</si>
  <si>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</si>
  <si>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</si>
  <si>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</si>
  <si>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</si>
  <si>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</si>
  <si>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</si>
  <si>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</si>
  <si>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</si>
  <si>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</si>
  <si>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</si>
  <si>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</si>
  <si>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</si>
  <si>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</si>
  <si>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</si>
  <si>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</si>
  <si>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</si>
  <si>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</si>
  <si>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</si>
  <si>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</si>
  <si>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</si>
  <si>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</si>
  <si>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</si>
  <si>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</si>
  <si>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</si>
  <si>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</si>
  <si>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</si>
  <si>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</si>
  <si>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</si>
  <si>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</si>
  <si>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</si>
  <si>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</si>
  <si>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</si>
  <si>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</si>
  <si>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</si>
  <si>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</si>
  <si>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</si>
  <si>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</si>
  <si>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</si>
  <si>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</si>
  <si>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</si>
  <si>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</si>
  <si>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</si>
  <si>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</si>
  <si>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</si>
  <si>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</si>
  <si>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</si>
  <si>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</si>
  <si>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</si>
  <si>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</si>
  <si>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</si>
  <si>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</si>
  <si>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</si>
  <si>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</si>
  <si>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</si>
  <si>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</si>
  <si>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</si>
  <si>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</si>
  <si>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</si>
  <si>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</si>
  <si>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</si>
  <si>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</si>
  <si>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</si>
  <si>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</si>
  <si>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</si>
  <si>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</si>
  <si>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</si>
  <si>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</si>
  <si>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</si>
  <si>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</si>
  <si>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</si>
  <si>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</si>
  <si>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</si>
  <si>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</si>
  <si>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</si>
  <si>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</si>
  <si>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</si>
  <si>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</si>
  <si>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</si>
  <si>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</si>
  <si>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</si>
  <si>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</si>
  <si>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</si>
  <si>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</si>
  <si>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</si>
  <si>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</si>
  <si>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</si>
  <si>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</si>
  <si>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</si>
  <si>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</si>
  <si>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</si>
  <si>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</si>
  <si>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</si>
  <si>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</si>
  <si>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</si>
  <si>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</si>
  <si>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</si>
  <si>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</si>
  <si>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</si>
  <si>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</si>
  <si>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</si>
  <si>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</si>
  <si>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</si>
  <si>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</si>
  <si>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</si>
  <si>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</si>
  <si>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</si>
  <si>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</si>
  <si>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</si>
  <si>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</si>
  <si>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</si>
  <si>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</si>
  <si>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</si>
  <si>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</si>
  <si>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</si>
  <si>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</si>
  <si>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</si>
  <si>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</si>
  <si>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</si>
  <si>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</si>
  <si>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</si>
  <si>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</si>
  <si>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</si>
  <si>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</si>
  <si>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</si>
  <si>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</si>
  <si>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</si>
  <si>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</si>
  <si>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</si>
  <si>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</si>
  <si>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</si>
  <si>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</si>
  <si>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</si>
  <si>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</si>
  <si>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</si>
  <si>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</si>
  <si>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</si>
  <si>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</si>
  <si>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</si>
  <si>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</si>
  <si>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</si>
  <si>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</si>
  <si>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</si>
  <si>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</si>
  <si>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</si>
  <si>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</si>
  <si>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</si>
  <si>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</si>
  <si>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</si>
  <si>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</si>
  <si>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</si>
  <si>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</si>
  <si>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</si>
  <si>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</si>
  <si>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</si>
  <si>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</si>
  <si>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</si>
  <si>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</si>
  <si>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</si>
  <si>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</si>
  <si>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</si>
  <si>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</si>
  <si>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</si>
  <si>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</si>
  <si>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</si>
  <si>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</si>
  <si>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</si>
  <si>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</si>
  <si>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</si>
  <si>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</si>
  <si>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</si>
  <si>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</si>
  <si>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</si>
  <si>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</si>
  <si>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</si>
  <si>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</si>
  <si>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</si>
  <si>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</si>
  <si>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</si>
  <si>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</si>
  <si>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</si>
  <si>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</si>
  <si>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</si>
  <si>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</si>
  <si>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</si>
  <si>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</si>
  <si>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</si>
  <si>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</si>
  <si>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</si>
  <si>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</si>
  <si>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</si>
  <si>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</si>
  <si>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</si>
  <si>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</si>
  <si>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</si>
  <si>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</si>
  <si>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</si>
  <si>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</si>
  <si>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</si>
  <si>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</si>
  <si>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</si>
  <si>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</si>
  <si>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</si>
  <si>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</si>
  <si>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</si>
  <si>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</si>
  <si>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</si>
  <si>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</si>
  <si>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</si>
  <si>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</si>
  <si>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</si>
  <si>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</si>
  <si>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</si>
  <si>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</si>
  <si>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</si>
  <si>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</si>
  <si>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</si>
  <si>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</si>
  <si>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</si>
  <si>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</si>
  <si>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</si>
  <si>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</si>
  <si>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</si>
  <si>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</si>
  <si>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</si>
  <si>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</si>
  <si>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</si>
  <si>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</si>
  <si>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</si>
  <si>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</si>
  <si>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</si>
  <si>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</si>
  <si>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</si>
  <si>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</si>
  <si>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</si>
  <si>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</si>
  <si>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</si>
  <si>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</si>
  <si>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</si>
  <si>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</si>
  <si>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</si>
  <si>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</si>
  <si>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</si>
  <si>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</si>
  <si>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</si>
  <si>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</si>
  <si>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</si>
  <si>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</si>
  <si>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</si>
  <si>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</si>
  <si>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</si>
  <si>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</si>
  <si>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</si>
  <si>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</si>
  <si>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</si>
  <si>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</si>
  <si>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</si>
  <si>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</si>
  <si>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</si>
  <si>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</si>
  <si>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</si>
  <si>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</si>
  <si>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</si>
  <si>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</si>
  <si>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</si>
  <si>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</si>
  <si>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</si>
  <si>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</si>
  <si>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</si>
  <si>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</si>
  <si>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</si>
  <si>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</si>
  <si>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</si>
  <si>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</si>
  <si>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</si>
  <si>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</si>
  <si>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</si>
  <si>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</si>
  <si>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</si>
  <si>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</si>
  <si>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</si>
  <si>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</si>
  <si>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</si>
  <si>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</si>
  <si>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</si>
  <si>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</si>
  <si>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</si>
  <si>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</si>
  <si>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</si>
  <si>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</si>
  <si>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</si>
  <si>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</si>
  <si>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</si>
  <si>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</si>
  <si>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</si>
  <si>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</si>
  <si>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</si>
  <si>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</si>
  <si>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</si>
  <si>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</si>
  <si>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</si>
  <si>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</si>
  <si>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</si>
  <si>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</si>
  <si>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</si>
  <si>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</si>
  <si>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</si>
  <si>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</si>
  <si>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</si>
  <si>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</si>
  <si>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</si>
  <si>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</si>
  <si>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</si>
  <si>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</si>
  <si>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</si>
  <si>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</si>
  <si>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</si>
  <si>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</si>
  <si>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</si>
  <si>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</si>
  <si>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</si>
  <si>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</si>
  <si>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</si>
  <si>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</si>
  <si>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</si>
  <si>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</si>
  <si>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</si>
  <si>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</si>
  <si>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</si>
  <si>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</si>
  <si>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</si>
  <si>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</si>
  <si>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</si>
  <si>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</si>
  <si>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</si>
  <si>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</si>
  <si>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</si>
  <si>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</si>
  <si>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</si>
  <si>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</si>
  <si>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</si>
  <si>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</si>
  <si>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</si>
  <si>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</si>
  <si>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</si>
  <si>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</si>
  <si>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</si>
  <si>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</si>
  <si>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</si>
  <si>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</si>
  <si>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</si>
  <si>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</si>
  <si>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</si>
  <si>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</si>
  <si>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</si>
  <si>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</si>
  <si>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</si>
  <si>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</si>
  <si>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</si>
  <si>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</si>
  <si>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</si>
  <si>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</si>
  <si>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</si>
  <si>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</si>
  <si>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</si>
  <si>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</si>
  <si>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</si>
  <si>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</si>
  <si>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</si>
  <si>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</si>
  <si>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</si>
  <si>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</si>
  <si>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</si>
  <si>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</si>
  <si>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</si>
  <si>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</si>
  <si>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</si>
  <si>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</si>
  <si>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</si>
  <si>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</si>
  <si>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</si>
  <si>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</si>
  <si>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</si>
  <si>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</si>
  <si>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</si>
  <si>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</si>
  <si>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</si>
  <si>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</si>
  <si>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</si>
  <si>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</si>
  <si>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</si>
  <si>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</si>
  <si>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</si>
  <si>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</si>
  <si>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</si>
  <si>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</si>
  <si>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</si>
  <si>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</si>
  <si>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</si>
  <si>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</si>
  <si>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</si>
  <si>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</si>
  <si>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</si>
  <si>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</si>
  <si>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</si>
  <si>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</si>
  <si>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</si>
  <si>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</si>
  <si>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</si>
  <si>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</si>
  <si>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</si>
  <si>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</si>
  <si>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</si>
  <si>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</si>
  <si>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</si>
  <si>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</si>
  <si>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</si>
  <si>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</si>
  <si>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</si>
  <si>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</si>
  <si>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</si>
  <si>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</si>
  <si>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</si>
  <si>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</si>
  <si>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</si>
  <si>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</si>
  <si>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</si>
  <si>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</si>
  <si>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</si>
  <si>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</si>
  <si>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</si>
  <si>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</si>
  <si>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</si>
  <si>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</si>
  <si>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</si>
  <si>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</si>
  <si>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</si>
  <si>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</si>
  <si>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</si>
  <si>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</si>
  <si>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</si>
  <si>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</si>
  <si>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</si>
  <si>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</si>
  <si>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</si>
  <si>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</si>
  <si>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</si>
  <si>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</si>
  <si>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</si>
  <si>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</si>
  <si>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</si>
  <si>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</si>
  <si>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</si>
  <si>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</si>
  <si>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</si>
  <si>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</si>
  <si>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</si>
  <si>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</si>
  <si>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</si>
  <si>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</si>
  <si>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</si>
  <si>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</si>
  <si>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</si>
  <si>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</si>
  <si>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</si>
  <si>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</si>
  <si>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</si>
  <si>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</si>
  <si>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</si>
  <si>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</si>
  <si>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</si>
  <si>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</si>
  <si>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</si>
  <si>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</si>
  <si>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</si>
  <si>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</si>
  <si>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</si>
  <si>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</si>
  <si>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</si>
  <si>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</si>
  <si>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</si>
  <si>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</si>
  <si>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</si>
  <si>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</si>
  <si>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</si>
  <si>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</si>
  <si>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</si>
  <si>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</si>
  <si>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</si>
  <si>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</si>
  <si>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</si>
  <si>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</si>
  <si>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</si>
  <si>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</si>
  <si>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</si>
  <si>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</si>
  <si>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</si>
  <si>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</si>
  <si>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</si>
  <si>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</si>
  <si>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</si>
  <si>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</si>
  <si>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</si>
  <si>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</si>
  <si>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</si>
  <si>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</si>
  <si>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</si>
  <si>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</si>
  <si>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</si>
  <si>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</si>
  <si>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</si>
  <si>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</si>
  <si>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</si>
  <si>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</si>
  <si>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</si>
  <si>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</si>
  <si>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</si>
  <si>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</si>
  <si>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</si>
  <si>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</si>
  <si>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</si>
  <si>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</si>
  <si>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</si>
  <si>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</si>
  <si>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</si>
  <si>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</si>
  <si>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</si>
  <si>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</si>
  <si>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</si>
  <si>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</si>
  <si>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</si>
  <si>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</si>
  <si>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</si>
  <si>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</si>
  <si>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</si>
  <si>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</si>
  <si>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</si>
  <si>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</si>
  <si>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</si>
  <si>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</si>
  <si>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</si>
  <si>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</si>
  <si>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</si>
  <si>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</si>
  <si>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</si>
  <si>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</si>
  <si>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</si>
  <si>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</si>
  <si>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</si>
  <si>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</si>
  <si>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</si>
  <si>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</si>
  <si>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</si>
  <si>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</si>
  <si>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</si>
  <si>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</si>
  <si>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</si>
  <si>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</si>
  <si>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</si>
  <si>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</si>
  <si>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</si>
  <si>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</si>
  <si>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</si>
  <si>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</si>
  <si>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</si>
  <si>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</si>
  <si>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</si>
  <si>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</si>
  <si>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</si>
  <si>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</si>
  <si>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</si>
  <si>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</si>
  <si>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</si>
  <si>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</si>
  <si>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</si>
  <si>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</si>
  <si>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</si>
  <si>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</si>
  <si>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</si>
  <si>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</si>
  <si>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</si>
  <si>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</si>
  <si>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</si>
  <si>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</si>
  <si>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</si>
  <si>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</si>
  <si>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</si>
  <si>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</si>
  <si>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</si>
  <si>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</si>
  <si>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</si>
  <si>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</si>
  <si>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</si>
  <si>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</si>
  <si>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</si>
  <si>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</si>
  <si>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</si>
  <si>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</si>
  <si>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</si>
  <si>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</si>
  <si>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</si>
  <si>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</si>
  <si>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</si>
  <si>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</si>
  <si>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</si>
  <si>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</si>
  <si>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</si>
  <si>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</si>
  <si>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</si>
  <si>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</si>
  <si>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</si>
  <si>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</si>
  <si>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</si>
  <si>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</si>
  <si>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</si>
  <si>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</si>
  <si>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</si>
  <si>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</si>
  <si>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</si>
  <si>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</si>
  <si>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</si>
  <si>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</si>
  <si>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</si>
  <si>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</si>
  <si>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</si>
  <si>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</si>
  <si>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</si>
  <si>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</si>
  <si>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</si>
  <si>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</si>
  <si>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</si>
  <si>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</si>
  <si>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</si>
  <si>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</si>
  <si>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</si>
  <si>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</si>
  <si>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</si>
  <si>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</si>
  <si>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</si>
  <si>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</si>
  <si>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</si>
  <si>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</si>
  <si>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</si>
  <si>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</si>
  <si>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</si>
  <si>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</si>
  <si>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</si>
  <si>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</si>
  <si>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</si>
  <si>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</si>
  <si>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</si>
  <si>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</si>
  <si>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</si>
  <si>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</si>
  <si>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</si>
  <si>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</si>
  <si>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</si>
  <si>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</si>
  <si>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</si>
  <si>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</si>
  <si>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</si>
  <si>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</si>
  <si>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</si>
  <si>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</si>
  <si>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</si>
  <si>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</si>
  <si>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</si>
  <si>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</si>
  <si>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</si>
  <si>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</si>
  <si>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</si>
  <si>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</si>
  <si>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</si>
  <si>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</si>
  <si>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</si>
  <si>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</si>
  <si>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</si>
  <si>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</si>
  <si>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</si>
  <si>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</si>
  <si>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</si>
  <si>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</si>
  <si>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</si>
  <si>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</si>
  <si>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</si>
  <si>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</si>
  <si>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</si>
  <si>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</si>
  <si>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</si>
  <si>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</si>
  <si>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</si>
  <si>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</si>
  <si>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</si>
  <si>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</si>
  <si>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</si>
  <si>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</si>
  <si>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</si>
  <si>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</si>
  <si>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</si>
  <si>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</si>
  <si>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</si>
  <si>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</si>
  <si>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</si>
  <si>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</si>
  <si>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</si>
  <si>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</si>
  <si>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</si>
  <si>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</si>
  <si>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</si>
  <si>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</si>
  <si>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</si>
  <si>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</si>
  <si>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</si>
  <si>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</si>
  <si>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</si>
  <si>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</si>
  <si>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</si>
  <si>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</si>
  <si>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</si>
  <si>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</si>
  <si>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</si>
  <si>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</si>
  <si>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</si>
  <si>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</si>
  <si>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</si>
  <si>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</si>
  <si>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</si>
  <si>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</si>
  <si>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</si>
  <si>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</si>
  <si>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</si>
  <si>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</si>
  <si>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</si>
  <si>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</si>
  <si>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</si>
  <si>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</si>
  <si>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</si>
  <si>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</si>
  <si>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</si>
  <si>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</si>
  <si>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</si>
  <si>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</si>
  <si>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</si>
  <si>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</si>
  <si>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</si>
  <si>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</si>
  <si>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</si>
  <si>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</si>
  <si>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</si>
  <si>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</si>
  <si>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</si>
  <si>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</si>
  <si>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</si>
  <si>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</si>
  <si>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</si>
  <si>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</si>
  <si>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</si>
  <si>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</si>
  <si>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</si>
  <si>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</si>
  <si>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</si>
  <si>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</si>
  <si>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</si>
  <si>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</si>
  <si>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</si>
  <si>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</si>
  <si>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</si>
  <si>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</si>
  <si>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</si>
  <si>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</si>
  <si>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</si>
  <si>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</si>
  <si>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</si>
  <si>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</si>
  <si>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</si>
  <si>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</si>
  <si>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</si>
  <si>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</si>
  <si>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</si>
  <si>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</si>
  <si>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</si>
  <si>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</si>
  <si>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</si>
  <si>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</si>
  <si>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</si>
  <si>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</si>
  <si>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</si>
  <si>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</si>
  <si>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</si>
  <si>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</si>
  <si>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</si>
  <si>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</si>
  <si>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</si>
  <si>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</si>
  <si>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</si>
  <si>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</si>
  <si>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</si>
  <si>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</si>
  <si>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</si>
  <si>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</si>
  <si>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</si>
  <si>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</si>
  <si>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</si>
  <si>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</si>
  <si>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</si>
  <si>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</si>
  <si>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</si>
  <si>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</si>
  <si>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</si>
  <si>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</si>
  <si>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</si>
  <si>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</si>
  <si>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</si>
  <si>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</si>
  <si>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</si>
  <si>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</si>
  <si>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</si>
  <si>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</si>
  <si>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</si>
  <si>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</si>
  <si>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</si>
  <si>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</si>
  <si>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</si>
  <si>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</si>
  <si>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</si>
  <si>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</si>
  <si>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</si>
  <si>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</si>
  <si>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</si>
  <si>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</si>
  <si>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</si>
  <si>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</si>
  <si>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</si>
  <si>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</si>
  <si>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</si>
  <si>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</si>
  <si>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</si>
  <si>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</si>
  <si>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</si>
  <si>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</si>
  <si>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</si>
  <si>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</si>
  <si>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</si>
  <si>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</si>
  <si>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</si>
  <si>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</si>
  <si>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</si>
  <si>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</si>
  <si>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</si>
  <si>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</si>
  <si>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</si>
  <si>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</si>
  <si>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</si>
  <si>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</si>
  <si>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</si>
  <si>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</si>
  <si>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</si>
  <si>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</si>
  <si>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</si>
  <si>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</si>
  <si>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</si>
  <si>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</si>
  <si>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</si>
  <si>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</si>
  <si>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</si>
  <si>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</si>
  <si>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</si>
  <si>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</si>
  <si>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</si>
  <si>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</si>
  <si>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</si>
  <si>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</si>
  <si>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</si>
  <si>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</si>
  <si>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</si>
  <si>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</si>
  <si>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</si>
  <si>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</si>
  <si>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</si>
  <si>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</si>
  <si>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</si>
  <si>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</si>
  <si>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</si>
  <si>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</si>
  <si>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</si>
  <si>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</si>
  <si>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</si>
  <si>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</si>
  <si>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</si>
  <si>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</si>
  <si>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</si>
  <si>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</si>
  <si>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</si>
  <si>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</si>
  <si>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</si>
  <si>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</si>
  <si>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</si>
  <si>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</si>
  <si>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</si>
  <si>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</si>
  <si>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</si>
  <si>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</si>
  <si>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</si>
  <si>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</si>
  <si>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</si>
  <si>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</si>
  <si>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</si>
  <si>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</si>
  <si>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</si>
  <si>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</si>
  <si>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</si>
  <si>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</si>
  <si>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</si>
  <si>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</si>
  <si>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</si>
  <si>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</si>
  <si>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</si>
  <si>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</si>
  <si>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</si>
  <si>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</si>
  <si>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</si>
  <si>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</si>
  <si>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</si>
  <si>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</si>
  <si>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</si>
  <si>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</si>
  <si>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</si>
  <si>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</si>
  <si>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</si>
  <si>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</si>
  <si>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</si>
  <si>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</si>
  <si>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</si>
  <si>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</si>
  <si>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</si>
  <si>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</si>
  <si>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</si>
  <si>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</si>
  <si>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</si>
  <si>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</si>
  <si>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</si>
  <si>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</si>
  <si>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</si>
  <si>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</si>
  <si>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</si>
  <si>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</si>
  <si>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</si>
  <si>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</si>
  <si>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</si>
  <si>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</si>
  <si>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</si>
  <si>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</si>
  <si>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</si>
  <si>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</si>
  <si>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</si>
  <si>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</si>
  <si>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</si>
  <si>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</si>
  <si>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</si>
  <si>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</si>
  <si>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</si>
  <si>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</si>
  <si>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</si>
  <si>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</si>
  <si>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</si>
  <si>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</si>
  <si>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</si>
  <si>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</si>
  <si>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</si>
  <si>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</si>
  <si>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</si>
  <si>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</si>
  <si>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</si>
  <si>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</si>
  <si>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</si>
  <si>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</si>
  <si>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</si>
  <si>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</si>
  <si>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</si>
  <si>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</si>
  <si>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</si>
  <si>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</si>
  <si>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</si>
  <si>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</si>
  <si>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</si>
  <si>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</si>
  <si>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</si>
  <si>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</si>
  <si>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</si>
  <si>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</si>
  <si>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</si>
  <si>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</si>
  <si>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</si>
  <si>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</si>
  <si>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</si>
  <si>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</si>
  <si>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</si>
  <si>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</si>
  <si>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</si>
  <si>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</si>
  <si>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</si>
  <si>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</si>
  <si>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</si>
  <si>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</si>
  <si>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</si>
  <si>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</si>
  <si>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</si>
  <si>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</si>
  <si>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</si>
  <si>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</si>
  <si>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</si>
  <si>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</si>
  <si>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</si>
  <si>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</si>
  <si>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</si>
  <si>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</si>
  <si>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</si>
  <si>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</si>
  <si>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</si>
  <si>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</si>
  <si>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</si>
  <si>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</si>
  <si>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</si>
  <si>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</si>
  <si>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</si>
  <si>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</si>
  <si>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</si>
  <si>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</si>
  <si>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</si>
  <si>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</si>
  <si>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</si>
  <si>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</si>
  <si>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</si>
  <si>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</si>
  <si>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</si>
  <si>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</si>
  <si>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</si>
  <si>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</si>
  <si>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</si>
  <si>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</si>
  <si>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</si>
  <si>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</si>
  <si>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</si>
  <si>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</si>
  <si>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</si>
  <si>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</si>
  <si>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</si>
  <si>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</si>
  <si>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</si>
  <si>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</si>
  <si>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</si>
  <si>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</si>
  <si>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</si>
  <si>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</si>
  <si>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</si>
  <si>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</si>
  <si>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</si>
  <si>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</si>
  <si>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</si>
  <si>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</si>
  <si>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</si>
  <si>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</si>
  <si>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</si>
  <si>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</si>
  <si>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</si>
  <si>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</si>
  <si>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</si>
  <si>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</si>
  <si>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</si>
  <si>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</si>
  <si>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</si>
  <si>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</si>
  <si>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</si>
  <si>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</si>
  <si>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</si>
  <si>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</si>
  <si>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</si>
  <si>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</si>
  <si>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</si>
  <si>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</si>
  <si>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</si>
  <si>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</si>
  <si>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</si>
  <si>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</si>
  <si>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</si>
  <si>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</si>
  <si>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</si>
  <si>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</si>
  <si>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</si>
  <si>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</si>
  <si>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</si>
  <si>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</si>
  <si>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</si>
  <si>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</si>
  <si>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</si>
  <si>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</si>
  <si>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</si>
  <si>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</si>
  <si>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</si>
  <si>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</si>
  <si>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</si>
  <si>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</si>
  <si>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</si>
  <si>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</si>
  <si>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</si>
  <si>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</si>
  <si>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</si>
  <si>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</si>
  <si>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</si>
  <si>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</si>
  <si>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</si>
  <si>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</si>
  <si>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</si>
  <si>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</si>
  <si>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</si>
  <si>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</si>
  <si>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</si>
  <si>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</si>
  <si>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</si>
  <si>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</si>
  <si>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</si>
  <si>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</si>
  <si>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</si>
  <si>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</si>
  <si>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</si>
  <si>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</si>
  <si>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</si>
  <si>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</si>
  <si>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</si>
  <si>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</si>
  <si>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</si>
  <si>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</si>
  <si>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</si>
  <si>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</si>
  <si>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</si>
  <si>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</si>
  <si>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</si>
  <si>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</si>
  <si>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</si>
  <si>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</si>
  <si>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</si>
  <si>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</si>
  <si>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</si>
  <si>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</si>
  <si>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</si>
  <si>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</si>
  <si>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</si>
  <si>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</si>
  <si>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</si>
  <si>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</si>
  <si>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</si>
  <si>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</si>
  <si>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</si>
  <si>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</si>
  <si>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</si>
  <si>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</si>
  <si>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</si>
  <si>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</si>
  <si>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</si>
  <si>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</si>
  <si>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</si>
  <si>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</si>
  <si>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</si>
  <si>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</si>
  <si>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</si>
  <si>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</si>
  <si>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</si>
  <si>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</si>
  <si>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</si>
  <si>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</si>
  <si>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</si>
  <si>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</si>
  <si>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</si>
  <si>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</si>
  <si>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</si>
  <si>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</si>
  <si>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</si>
  <si>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</si>
  <si>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</si>
  <si>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</si>
  <si>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</si>
  <si>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</si>
  <si>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</si>
  <si>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</si>
  <si>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</si>
  <si>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</si>
  <si>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</si>
  <si>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</si>
  <si>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</si>
  <si>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</si>
  <si>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</si>
  <si>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</si>
  <si>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</si>
  <si>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</si>
  <si>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</si>
  <si>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</si>
  <si>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</si>
  <si>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</si>
  <si>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</si>
  <si>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</si>
  <si>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</si>
  <si>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</si>
  <si>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</si>
  <si>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</si>
  <si>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</si>
  <si>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</si>
  <si>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</si>
  <si>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</si>
  <si>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</si>
  <si>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</si>
  <si>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</si>
  <si>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</si>
  <si>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</si>
  <si>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</si>
  <si>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</si>
  <si>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</si>
  <si>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</si>
  <si>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</si>
  <si>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</si>
  <si>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</si>
  <si>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</si>
  <si>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</si>
  <si>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</si>
  <si>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</si>
  <si>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</si>
  <si>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</si>
  <si>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</si>
  <si>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</si>
  <si>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</si>
  <si>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</si>
  <si>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</si>
  <si>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</si>
  <si>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</si>
  <si>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</si>
  <si>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</si>
  <si>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</si>
  <si>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</si>
  <si>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</si>
  <si>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</si>
  <si>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</si>
  <si>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</si>
  <si>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</si>
  <si>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</si>
  <si>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</si>
  <si>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</si>
  <si>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</si>
  <si>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</si>
  <si>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</si>
  <si>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</si>
  <si>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</si>
  <si>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</si>
  <si>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</si>
  <si>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</si>
  <si>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</si>
  <si>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</si>
  <si>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</si>
  <si>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</si>
  <si>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</si>
  <si>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</si>
  <si>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</si>
  <si>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</si>
  <si>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</si>
  <si>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</si>
  <si>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</si>
  <si>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</si>
  <si>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</si>
  <si>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</si>
  <si>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</si>
  <si>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</si>
  <si>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</si>
  <si>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</si>
  <si>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</si>
  <si>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</si>
  <si>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</si>
  <si>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</si>
  <si>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</si>
  <si>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</si>
  <si>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</si>
  <si>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</si>
  <si>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</si>
  <si>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</si>
  <si>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</si>
  <si>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</si>
  <si>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</si>
  <si>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</si>
  <si>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</si>
  <si>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</si>
  <si>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</si>
  <si>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</si>
  <si>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</si>
  <si>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</si>
  <si>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</si>
  <si>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</si>
  <si>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</si>
  <si>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</si>
  <si>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</si>
  <si>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</si>
  <si>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</si>
  <si>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</si>
  <si>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</si>
  <si>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</si>
  <si>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</si>
  <si>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</si>
  <si>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</si>
  <si>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</si>
  <si>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</si>
  <si>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</si>
  <si>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</si>
  <si>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</si>
  <si>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</si>
  <si>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</si>
  <si>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</si>
  <si>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</si>
  <si>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</si>
  <si>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</si>
  <si>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</si>
  <si>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</si>
  <si>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</si>
  <si>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</si>
  <si>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</si>
  <si>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</si>
  <si>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</si>
  <si>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</si>
  <si>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</si>
  <si>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</si>
  <si>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</si>
  <si>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</si>
  <si>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</si>
  <si>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</si>
  <si>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</si>
  <si>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</si>
  <si>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</si>
  <si>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</si>
  <si>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</si>
  <si>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</si>
  <si>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</si>
  <si>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</si>
  <si>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</si>
  <si>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</si>
  <si>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</si>
  <si>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</si>
  <si>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</si>
  <si>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</si>
  <si>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</si>
  <si>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</si>
  <si>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</si>
  <si>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</si>
  <si>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</si>
  <si>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</si>
  <si>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</si>
  <si>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</si>
  <si>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</si>
  <si>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</si>
  <si>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</si>
  <si>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</si>
  <si>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</si>
  <si>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</si>
  <si>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</si>
  <si>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</si>
  <si>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</si>
  <si>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</si>
  <si>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</si>
  <si>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</si>
  <si>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</si>
  <si>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</si>
  <si>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</si>
  <si>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</si>
  <si>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</si>
  <si>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</si>
  <si>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</si>
  <si>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</si>
  <si>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</si>
  <si>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</si>
  <si>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</si>
  <si>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</si>
  <si>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</si>
  <si>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</si>
  <si>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</si>
  <si>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</si>
  <si>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</si>
  <si>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</si>
  <si>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</si>
  <si>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</si>
  <si>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</si>
  <si>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</si>
  <si>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</si>
  <si>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</si>
  <si>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</si>
  <si>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</si>
  <si>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</si>
  <si>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</si>
  <si>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</si>
  <si>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</si>
  <si>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</si>
  <si>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</si>
  <si>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</si>
  <si>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</si>
  <si>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</si>
  <si>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</si>
  <si>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</si>
  <si>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</si>
  <si>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</si>
  <si>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</si>
  <si>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</si>
  <si>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</si>
  <si>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</si>
  <si>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</si>
  <si>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</si>
  <si>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</si>
  <si>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</si>
  <si>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</si>
  <si>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</si>
  <si>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</si>
  <si>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</si>
  <si>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</si>
  <si>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</si>
  <si>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</si>
  <si>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</si>
  <si>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</si>
  <si>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</si>
  <si>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</si>
  <si>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</si>
  <si>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</si>
  <si>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</si>
  <si>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</si>
  <si>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</si>
  <si>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</si>
  <si>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</si>
  <si>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</si>
  <si>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</si>
  <si>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</si>
  <si>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</si>
  <si>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</si>
  <si>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</si>
  <si>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</si>
  <si>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</si>
  <si>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</si>
  <si>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</si>
  <si>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</si>
  <si>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</si>
  <si>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</si>
  <si>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</si>
  <si>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</si>
  <si>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</si>
  <si>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</si>
  <si>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</si>
  <si>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</si>
  <si>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</si>
  <si>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</si>
  <si>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</si>
  <si>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</si>
  <si>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</si>
  <si>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</si>
  <si>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</si>
  <si>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</si>
  <si>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</si>
  <si>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</si>
  <si>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</si>
  <si>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</si>
  <si>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</si>
  <si>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</si>
  <si>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</si>
  <si>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</si>
  <si>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</si>
  <si>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</si>
  <si>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</si>
  <si>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</si>
  <si>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</si>
  <si>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</si>
  <si>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</si>
  <si>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</si>
  <si>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</si>
  <si>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</si>
  <si>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</si>
  <si>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</si>
  <si>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</si>
  <si>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</si>
  <si>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</si>
  <si>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</si>
  <si>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</si>
  <si>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</si>
  <si>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</si>
  <si>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</si>
  <si>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</si>
  <si>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</si>
  <si>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</si>
  <si>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</si>
  <si>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</si>
  <si>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</si>
  <si>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</si>
  <si>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</si>
  <si>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</si>
  <si>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</si>
  <si>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</si>
  <si>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</si>
  <si>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</si>
  <si>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</si>
  <si>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</si>
  <si>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</si>
  <si>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</si>
  <si>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</si>
  <si>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</si>
  <si>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</si>
  <si>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</si>
  <si>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</si>
  <si>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</si>
  <si>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</si>
  <si>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</si>
  <si>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</si>
  <si>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</si>
  <si>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</si>
  <si>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</si>
  <si>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</si>
  <si>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</si>
  <si>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</si>
  <si>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</si>
  <si>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</si>
  <si>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</si>
  <si>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</si>
  <si>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</si>
  <si>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</si>
  <si>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</si>
  <si>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</si>
  <si>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</si>
  <si>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</si>
  <si>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</si>
  <si>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</si>
  <si>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</si>
  <si>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</si>
  <si>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</si>
  <si>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</si>
  <si>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</si>
  <si>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</si>
  <si>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</si>
  <si>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</si>
  <si>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</si>
  <si>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</si>
  <si>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</si>
  <si>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</si>
  <si>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</si>
  <si>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</si>
  <si>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</si>
  <si>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</si>
  <si>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</si>
  <si>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</si>
  <si>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</si>
  <si>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</si>
  <si>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</si>
  <si>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</si>
  <si>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</si>
  <si>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</si>
  <si>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</si>
  <si>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</si>
  <si>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</si>
  <si>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</si>
  <si>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</si>
  <si>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</si>
  <si>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</si>
  <si>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</si>
  <si>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</si>
  <si>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</si>
  <si>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</si>
  <si>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</si>
  <si>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</si>
  <si>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</si>
  <si>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</si>
  <si>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</si>
  <si>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</si>
  <si>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</si>
  <si>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</si>
  <si>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</si>
  <si>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</si>
  <si>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</si>
  <si>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</si>
  <si>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</si>
  <si>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</si>
  <si>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</si>
  <si>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</si>
  <si>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</si>
  <si>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</si>
  <si>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</si>
  <si>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</si>
  <si>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</si>
  <si>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</si>
  <si>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</si>
  <si>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</si>
  <si>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</si>
  <si>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</si>
  <si>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</si>
  <si>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</si>
  <si>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</si>
  <si>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</si>
  <si>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</si>
  <si>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</si>
  <si>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</si>
  <si>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</si>
  <si>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</si>
  <si>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</si>
  <si>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</si>
  <si>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</si>
  <si>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</si>
  <si>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</si>
  <si>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</si>
  <si>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</si>
  <si>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</si>
  <si>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</si>
  <si>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</si>
  <si>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</si>
  <si>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</si>
  <si>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</si>
  <si>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</si>
  <si>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</si>
  <si>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</si>
  <si>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</si>
  <si>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</si>
  <si>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</si>
  <si>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</si>
  <si>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</si>
  <si>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</si>
  <si>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</si>
  <si>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</si>
  <si>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</si>
  <si>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</si>
  <si>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</si>
  <si>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</si>
  <si>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</si>
  <si>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</si>
  <si>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</si>
  <si>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</si>
  <si>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</si>
  <si>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</si>
  <si>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</si>
  <si>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</si>
  <si>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</si>
  <si>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</si>
  <si>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</si>
  <si>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</si>
  <si>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</si>
  <si>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</si>
  <si>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</si>
  <si>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</si>
  <si>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</si>
  <si>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</si>
  <si>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</si>
  <si>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</si>
  <si>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</si>
  <si>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</si>
  <si>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</si>
  <si>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</si>
  <si>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</si>
  <si>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</si>
  <si>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</si>
  <si>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</si>
  <si>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</si>
  <si>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</si>
  <si>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</si>
  <si>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</si>
  <si>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</si>
  <si>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</si>
  <si>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</si>
  <si>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</si>
  <si>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</si>
  <si>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</si>
  <si>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</si>
  <si>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</si>
  <si>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</si>
  <si>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</si>
  <si>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</si>
  <si>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</si>
  <si>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</si>
  <si>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</si>
  <si>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</si>
  <si>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</si>
  <si>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</si>
  <si>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</si>
  <si>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</si>
  <si>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</si>
  <si>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</si>
  <si>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</si>
  <si>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</si>
  <si>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</si>
  <si>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</si>
  <si>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</si>
  <si>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</si>
  <si>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</si>
  <si>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</si>
  <si>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</si>
  <si>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</si>
  <si>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</si>
  <si>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</si>
  <si>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</si>
  <si>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</si>
  <si>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</si>
  <si>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</si>
  <si>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</si>
  <si>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</si>
  <si>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</si>
  <si>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</si>
  <si>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</si>
  <si>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</si>
  <si>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</si>
  <si>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</si>
  <si>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</si>
  <si>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</si>
  <si>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</si>
  <si>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</si>
  <si>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</si>
  <si>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</si>
  <si>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</si>
  <si>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</si>
  <si>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</si>
  <si>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</si>
  <si>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</si>
  <si>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</si>
  <si>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</si>
  <si>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</si>
  <si>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</si>
  <si>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</si>
  <si>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</si>
  <si>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</si>
  <si>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</si>
  <si>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</si>
  <si>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</si>
  <si>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</si>
  <si>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</si>
  <si>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</si>
  <si>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</si>
  <si>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</si>
  <si>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</si>
  <si>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</si>
  <si>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</si>
  <si>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</si>
  <si>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</si>
  <si>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</si>
  <si>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</si>
  <si>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</si>
  <si>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</si>
  <si>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</si>
  <si>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</si>
  <si>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</si>
  <si>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</si>
  <si>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</si>
  <si>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</si>
  <si>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</si>
  <si>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</si>
  <si>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</si>
  <si>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</si>
  <si>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</si>
  <si>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</si>
  <si>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</si>
  <si>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</si>
  <si>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</si>
  <si>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</si>
  <si>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</si>
  <si>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</si>
  <si>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</si>
  <si>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</si>
  <si>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</si>
  <si>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</si>
  <si>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</si>
  <si>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</si>
  <si>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</si>
  <si>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</si>
  <si>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</si>
  <si>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</si>
  <si>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</si>
  <si>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</si>
  <si>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</si>
  <si>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</si>
  <si>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</si>
  <si>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</si>
  <si>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</si>
  <si>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</si>
  <si>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</si>
  <si>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</si>
  <si>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</si>
  <si>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</si>
  <si>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</si>
  <si>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</si>
  <si>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</si>
  <si>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</si>
  <si>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</si>
  <si>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</si>
  <si>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</si>
  <si>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</si>
  <si>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</si>
  <si>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</si>
  <si>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</si>
  <si>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</si>
  <si>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</si>
  <si>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</si>
  <si>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</si>
  <si>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</si>
  <si>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</si>
  <si>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</si>
  <si>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</si>
  <si>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</si>
  <si>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</si>
  <si>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</si>
  <si>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</si>
  <si>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</si>
  <si>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</si>
  <si>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</si>
  <si>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</si>
  <si>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</si>
  <si>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</si>
  <si>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</si>
  <si>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</si>
  <si>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</si>
  <si>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</si>
  <si>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</si>
  <si>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</si>
  <si>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</si>
  <si>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</si>
  <si>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</si>
  <si>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</si>
  <si>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</si>
  <si>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</si>
  <si>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</si>
  <si>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</si>
  <si>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</si>
  <si>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</si>
  <si>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</si>
  <si>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</si>
  <si>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</si>
  <si>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</si>
  <si>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</si>
  <si>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</si>
  <si>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</si>
  <si>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</si>
  <si>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</si>
  <si>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</si>
  <si>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</si>
  <si>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</si>
  <si>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</si>
  <si>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</si>
  <si>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</si>
  <si>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</si>
  <si>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</si>
  <si>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</si>
  <si>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</si>
  <si>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</si>
  <si>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</si>
  <si>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</si>
  <si>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</si>
  <si>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</si>
  <si>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</si>
  <si>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</si>
  <si>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</si>
  <si>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</si>
  <si>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</si>
  <si>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</si>
  <si>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</si>
  <si>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</si>
  <si>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</si>
  <si>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</si>
  <si>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</si>
  <si>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</si>
  <si>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</si>
  <si>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</si>
  <si>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</si>
  <si>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</si>
  <si>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</si>
  <si>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</si>
  <si>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</si>
  <si>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</si>
  <si>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</si>
  <si>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</si>
  <si>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</si>
  <si>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</si>
  <si>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</si>
  <si>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</si>
  <si>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</si>
  <si>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</si>
  <si>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</si>
  <si>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</si>
  <si>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</si>
  <si>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</si>
  <si>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</si>
  <si>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</si>
  <si>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</si>
  <si>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</si>
  <si>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</si>
  <si>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</si>
  <si>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</si>
  <si>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</si>
  <si>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</si>
  <si>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</si>
  <si>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</si>
  <si>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</si>
  <si>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</si>
  <si>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</si>
  <si>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</si>
  <si>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</si>
  <si>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</si>
  <si>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</si>
  <si>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</si>
  <si>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</si>
  <si>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</si>
  <si>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</si>
  <si>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</si>
  <si>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</si>
  <si>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</si>
  <si>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</si>
  <si>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</si>
  <si>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</si>
  <si>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</si>
  <si>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</si>
  <si>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</si>
  <si>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</si>
  <si>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</si>
  <si>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</si>
  <si>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</si>
  <si>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</si>
  <si>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</si>
  <si>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</si>
  <si>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</si>
  <si>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</si>
  <si>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</si>
  <si>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</si>
  <si>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</si>
  <si>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</si>
  <si>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</si>
  <si>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</si>
  <si>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</si>
  <si>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</si>
  <si>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</si>
  <si>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</si>
  <si>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</si>
  <si>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</si>
  <si>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</si>
  <si>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</si>
  <si>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</si>
  <si>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</si>
  <si>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</si>
  <si>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</si>
  <si>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</si>
  <si>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</si>
  <si>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</si>
  <si>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</si>
  <si>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</si>
  <si>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</si>
  <si>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</si>
  <si>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</si>
  <si>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</si>
  <si>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</si>
  <si>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</si>
  <si>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</si>
  <si>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</si>
  <si>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</si>
  <si>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</si>
  <si>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</si>
  <si>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</si>
  <si>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</si>
  <si>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</si>
  <si>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</si>
  <si>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</si>
  <si>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</si>
  <si>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</si>
  <si>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</si>
  <si>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</si>
  <si>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</si>
  <si>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</si>
  <si>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</si>
  <si>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</si>
  <si>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</si>
  <si>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</si>
  <si>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</si>
  <si>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</si>
  <si>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</si>
  <si>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</si>
  <si>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</si>
  <si>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</si>
  <si>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</si>
  <si>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</si>
  <si>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</si>
  <si>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</si>
  <si>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</si>
  <si>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</si>
  <si>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</si>
  <si>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</si>
  <si>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</si>
  <si>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</si>
  <si>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</si>
  <si>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</si>
  <si>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</si>
  <si>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</si>
  <si>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</si>
  <si>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</si>
  <si>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</si>
  <si>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</si>
  <si>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</si>
  <si>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</si>
  <si>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</si>
  <si>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</si>
  <si>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</si>
  <si>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</si>
  <si>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</si>
  <si>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</si>
  <si>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</si>
  <si>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</si>
  <si>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</si>
  <si>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</si>
  <si>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</si>
  <si>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</si>
  <si>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</si>
  <si>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</si>
  <si>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</si>
  <si>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</si>
  <si>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</si>
  <si>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</si>
  <si>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</si>
  <si>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</si>
  <si>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</si>
  <si>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</si>
  <si>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</si>
  <si>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</si>
  <si>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</si>
  <si>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</si>
  <si>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</si>
  <si>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</si>
  <si>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</si>
  <si>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</si>
  <si>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</si>
  <si>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</si>
  <si>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</si>
  <si>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</si>
  <si>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</si>
  <si>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</si>
  <si>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</si>
  <si>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</si>
  <si>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</si>
  <si>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</si>
  <si>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</si>
  <si>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</si>
  <si>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</si>
  <si>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</si>
  <si>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</si>
  <si>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</si>
  <si>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</si>
  <si>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</si>
  <si>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</si>
  <si>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</si>
  <si>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</si>
  <si>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</si>
  <si>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</si>
  <si>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</si>
  <si>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</si>
  <si>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</si>
  <si>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</si>
  <si>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</si>
  <si>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</si>
  <si>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</si>
  <si>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</si>
  <si>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</si>
  <si>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</si>
  <si>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</si>
  <si>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</si>
  <si>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</si>
  <si>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</si>
  <si>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</si>
  <si>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</si>
  <si>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</si>
  <si>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</si>
  <si>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</si>
  <si>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</si>
  <si>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</si>
  <si>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</si>
  <si>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</si>
  <si>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</si>
  <si>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</si>
  <si>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</si>
  <si>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</si>
  <si>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</si>
  <si>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</si>
  <si>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</si>
  <si>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</si>
  <si>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</si>
  <si>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</si>
  <si>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</si>
  <si>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</si>
  <si>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</si>
  <si>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</si>
  <si>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</si>
  <si>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</si>
  <si>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</si>
  <si>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</si>
  <si>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</si>
  <si>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</si>
  <si>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</si>
  <si>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</si>
  <si>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</si>
  <si>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</si>
  <si>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</si>
  <si>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</si>
  <si>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</si>
  <si>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</si>
  <si>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</si>
  <si>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</si>
  <si>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</si>
  <si>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</si>
  <si>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</si>
  <si>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</si>
  <si>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</si>
  <si>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</si>
  <si>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</si>
  <si>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</si>
  <si>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</si>
  <si>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</si>
  <si>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</si>
  <si>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</si>
  <si>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</si>
  <si>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</si>
  <si>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</si>
  <si>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</si>
  <si>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</si>
  <si>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</si>
  <si>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</si>
  <si>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</si>
  <si>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</si>
  <si>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</si>
  <si>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</si>
  <si>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</si>
  <si>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</si>
  <si>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</si>
  <si>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</si>
  <si>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</si>
  <si>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</si>
  <si>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</si>
  <si>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</si>
  <si>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</si>
  <si>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</si>
  <si>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</si>
  <si>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</si>
  <si>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</si>
  <si>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</si>
  <si>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</si>
  <si>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</si>
  <si>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</si>
  <si>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</si>
  <si>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</si>
  <si>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</si>
  <si>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</si>
  <si>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</si>
  <si>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</si>
  <si>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</si>
  <si>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</si>
  <si>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</si>
  <si>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</si>
  <si>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</si>
  <si>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</si>
  <si>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</si>
  <si>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</si>
  <si>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</si>
  <si>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</si>
  <si>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</si>
  <si>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</si>
  <si>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</si>
  <si>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</si>
  <si>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</si>
  <si>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</si>
  <si>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</si>
  <si>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</si>
  <si>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</si>
  <si>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</si>
  <si>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</si>
  <si>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</si>
  <si>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</si>
  <si>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</si>
  <si>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</si>
  <si>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</si>
  <si>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</si>
  <si>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</si>
  <si>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</si>
  <si>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</si>
  <si>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</si>
  <si>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</si>
  <si>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</si>
  <si>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</si>
  <si>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</si>
  <si>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</si>
  <si>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</si>
  <si>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</si>
  <si>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</si>
  <si>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</si>
  <si>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</si>
  <si>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</si>
  <si>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</si>
  <si>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</si>
  <si>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</si>
  <si>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</si>
  <si>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</si>
  <si>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</si>
  <si>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</si>
  <si>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</si>
  <si>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</si>
  <si>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</si>
  <si>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</si>
  <si>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</si>
  <si>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</si>
  <si>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</si>
  <si>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</si>
  <si>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</si>
  <si>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</si>
  <si>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</si>
  <si>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</si>
  <si>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</si>
  <si>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</si>
  <si>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</si>
  <si>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</si>
  <si>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</si>
  <si>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</si>
  <si>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</si>
  <si>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</si>
  <si>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</si>
  <si>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</si>
  <si>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</si>
  <si>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</si>
  <si>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</si>
  <si>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</si>
  <si>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</si>
  <si>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</si>
  <si>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</si>
  <si>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</si>
  <si>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</si>
  <si>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</si>
  <si>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</si>
  <si>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</si>
  <si>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</si>
  <si>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</si>
  <si>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</si>
  <si>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</si>
  <si>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</si>
  <si>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</si>
  <si>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</si>
  <si>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</si>
  <si>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</si>
  <si>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</si>
  <si>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</si>
  <si>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</si>
  <si>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</si>
  <si>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</si>
  <si>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</si>
  <si>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</si>
  <si>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</si>
  <si>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</si>
  <si>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</si>
  <si>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</si>
  <si>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</si>
  <si>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</si>
  <si>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</si>
  <si>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</si>
  <si>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</si>
  <si>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</si>
  <si>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</si>
  <si>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</si>
  <si>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</si>
  <si>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</si>
  <si>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</si>
  <si>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</si>
  <si>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</si>
  <si>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</si>
  <si>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</si>
  <si>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</si>
  <si>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</si>
  <si>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</si>
  <si>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</si>
  <si>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</si>
  <si>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</si>
  <si>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</si>
  <si>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</si>
  <si>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</si>
  <si>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</si>
  <si>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</si>
  <si>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</si>
  <si>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</si>
  <si>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</si>
  <si>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</si>
  <si>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</si>
  <si>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</si>
  <si>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</si>
  <si>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</si>
  <si>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</si>
  <si>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</si>
  <si>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</si>
  <si>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</si>
  <si>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</si>
  <si>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</si>
  <si>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</si>
  <si>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</si>
  <si>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</si>
  <si>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</si>
  <si>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</si>
  <si>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</si>
  <si>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</si>
  <si>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</si>
  <si>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</si>
  <si>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</si>
  <si>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</si>
  <si>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</si>
  <si>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</si>
  <si>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</si>
  <si>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</si>
  <si>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</si>
  <si>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</si>
  <si>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</si>
  <si>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</si>
  <si>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</si>
  <si>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</si>
  <si>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</si>
  <si>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</si>
  <si>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</si>
  <si>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</si>
  <si>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</si>
  <si>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</si>
  <si>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</si>
  <si>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</si>
  <si>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</si>
  <si>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</si>
  <si>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</si>
  <si>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</si>
  <si>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</si>
  <si>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</si>
  <si>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</si>
  <si>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</si>
  <si>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</si>
  <si>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</si>
  <si>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</si>
  <si>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</si>
  <si>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</si>
  <si>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</si>
  <si>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</si>
  <si>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</si>
  <si>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</si>
  <si>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</si>
  <si>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</si>
  <si>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</si>
  <si>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</si>
  <si>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</si>
  <si>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</si>
  <si>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</si>
  <si>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</si>
  <si>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</si>
  <si>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</si>
  <si>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</si>
  <si>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</si>
  <si>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</si>
  <si>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</si>
  <si>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</si>
  <si>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</si>
  <si>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</si>
  <si>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</si>
  <si>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</si>
  <si>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</si>
  <si>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</si>
  <si>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</si>
  <si>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</si>
  <si>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</si>
  <si>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</si>
  <si>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</si>
  <si>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</si>
  <si>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</si>
  <si>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</si>
  <si>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</si>
  <si>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</si>
  <si>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</si>
  <si>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</si>
  <si>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</si>
  <si>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</si>
  <si>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</si>
  <si>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</si>
  <si>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</si>
  <si>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</si>
  <si>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</si>
  <si>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</si>
  <si>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</si>
  <si>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</si>
  <si>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</si>
  <si>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</si>
  <si>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</si>
  <si>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</si>
  <si>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</si>
  <si>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</si>
  <si>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</si>
  <si>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</si>
  <si>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</si>
  <si>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</si>
  <si>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</si>
  <si>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</si>
  <si>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</si>
  <si>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</si>
  <si>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</si>
  <si>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</si>
  <si>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</si>
  <si>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</si>
  <si>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</si>
  <si>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</si>
  <si>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</si>
  <si>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</si>
  <si>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</si>
  <si>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</si>
  <si>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</si>
  <si>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</si>
  <si>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</si>
  <si>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</si>
  <si>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</si>
  <si>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</si>
  <si>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</si>
  <si>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</si>
  <si>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</si>
  <si>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</si>
  <si>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</si>
  <si>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</si>
  <si>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</si>
  <si>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</si>
  <si>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</si>
  <si>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</si>
  <si>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</si>
  <si>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</si>
  <si>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</si>
  <si>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</si>
  <si>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</si>
  <si>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</si>
  <si>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</si>
  <si>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</si>
  <si>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</si>
  <si>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</si>
  <si>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</si>
  <si>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</si>
  <si>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</si>
  <si>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</si>
  <si>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</si>
  <si>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</si>
  <si>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</si>
  <si>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</si>
  <si>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</si>
  <si>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</si>
  <si>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</si>
  <si>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</si>
  <si>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</si>
  <si>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</si>
  <si>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</si>
  <si>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</si>
  <si>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</si>
  <si>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</si>
  <si>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</si>
  <si>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</si>
  <si>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</si>
  <si>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</si>
  <si>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</si>
  <si>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</si>
  <si>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</si>
  <si>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</si>
  <si>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</si>
  <si>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</si>
  <si>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</si>
  <si>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</si>
  <si>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</si>
  <si>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</si>
  <si>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</si>
  <si>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</si>
  <si>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</si>
  <si>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</si>
  <si>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</si>
  <si>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</si>
  <si>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</si>
  <si>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</si>
  <si>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</si>
  <si>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</si>
  <si>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</si>
  <si>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</si>
  <si>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</si>
  <si>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</si>
  <si>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</si>
  <si>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</si>
  <si>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</si>
  <si>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</si>
  <si>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</si>
  <si>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</si>
  <si>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</si>
  <si>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</si>
  <si>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</si>
  <si>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</si>
  <si>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</si>
  <si>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</si>
  <si>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</si>
  <si>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</si>
  <si>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</si>
  <si>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</si>
  <si>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</si>
  <si>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</si>
  <si>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</si>
  <si>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</si>
  <si>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</si>
  <si>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</si>
  <si>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</si>
  <si>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</si>
  <si>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</si>
  <si>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</si>
  <si>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</si>
  <si>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</si>
  <si>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</si>
  <si>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</si>
  <si>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</si>
  <si>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</si>
  <si>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</si>
  <si>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</si>
  <si>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</si>
  <si>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</si>
  <si>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</si>
  <si>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</si>
  <si>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</si>
  <si>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</si>
  <si>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</si>
  <si>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</si>
  <si>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</si>
  <si>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</si>
  <si>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</si>
  <si>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</si>
  <si>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</si>
  <si>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</si>
  <si>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</si>
  <si>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</si>
  <si>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</si>
  <si>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</si>
  <si>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</si>
  <si>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</si>
  <si>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</si>
  <si>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</si>
  <si>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</si>
  <si>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</si>
  <si>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</si>
  <si>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</si>
  <si>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</si>
  <si>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</si>
  <si>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</si>
  <si>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</si>
  <si>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</si>
  <si>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</si>
  <si>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</si>
  <si>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</si>
  <si>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</si>
  <si>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</si>
  <si>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</si>
  <si>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</si>
  <si>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</si>
  <si>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</si>
  <si>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</si>
  <si>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</si>
  <si>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</si>
  <si>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</si>
  <si>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</si>
  <si>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</si>
  <si>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</si>
  <si>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</si>
  <si>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</si>
  <si>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</si>
  <si>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</si>
  <si>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</si>
  <si>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</si>
  <si>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</si>
  <si>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</si>
  <si>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</si>
  <si>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</si>
  <si>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</si>
  <si>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</si>
  <si>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</si>
  <si>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</si>
  <si>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</si>
  <si>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</si>
  <si>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</si>
  <si>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</si>
  <si>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</si>
  <si>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</si>
  <si>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</si>
  <si>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</si>
  <si>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</si>
  <si>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</si>
  <si>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</si>
  <si>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</si>
  <si>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</si>
  <si>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</si>
  <si>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</si>
  <si>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</si>
  <si>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</si>
  <si>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</si>
  <si>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</si>
  <si>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</si>
  <si>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</si>
  <si>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</si>
  <si>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</si>
  <si>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</si>
  <si>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</si>
  <si>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</si>
  <si>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</si>
  <si>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</si>
  <si>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</si>
  <si>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</si>
  <si>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</si>
  <si>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</si>
  <si>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</si>
  <si>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</si>
  <si>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</si>
  <si>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</si>
  <si>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</si>
  <si>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</si>
  <si>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</si>
  <si>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</si>
  <si>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</si>
  <si>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</si>
  <si>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</si>
  <si>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</si>
  <si>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</si>
  <si>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</si>
  <si>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</si>
  <si>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</si>
  <si>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</si>
  <si>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</si>
  <si>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</si>
  <si>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</si>
  <si>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</si>
  <si>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</si>
  <si>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</si>
  <si>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</si>
  <si>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</si>
  <si>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</si>
  <si>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</si>
  <si>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</si>
  <si>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</si>
  <si>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</si>
  <si>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</si>
  <si>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</si>
  <si>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</si>
  <si>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</si>
  <si>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</si>
  <si>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</si>
  <si>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</si>
  <si>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</si>
  <si>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</si>
  <si>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</si>
  <si>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</si>
  <si>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</si>
  <si>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</si>
  <si>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</si>
  <si>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</si>
  <si>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</si>
  <si>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</si>
  <si>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</si>
  <si>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</si>
  <si>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</si>
  <si>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</si>
  <si>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</si>
  <si>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</si>
  <si>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</si>
  <si>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</si>
  <si>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</si>
  <si>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</si>
  <si>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</si>
  <si>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</si>
  <si>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</si>
  <si>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</si>
  <si>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</si>
  <si>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</si>
  <si>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</si>
  <si>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</si>
  <si>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</si>
  <si>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</si>
  <si>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</si>
  <si>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</si>
  <si>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</si>
  <si>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</si>
  <si>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</si>
  <si>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</si>
  <si>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</si>
  <si>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</si>
  <si>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</si>
  <si>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</si>
  <si>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</si>
  <si>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</si>
  <si>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</si>
  <si>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</si>
  <si>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</si>
  <si>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</si>
  <si>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</si>
  <si>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</si>
  <si>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</si>
  <si>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</si>
  <si>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</si>
  <si>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</si>
  <si>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</si>
  <si>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</si>
  <si>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</si>
  <si>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</si>
  <si>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</si>
  <si>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</si>
  <si>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</si>
  <si>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</si>
  <si>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</si>
  <si>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</si>
  <si>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</si>
  <si>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</si>
  <si>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</si>
  <si>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</si>
  <si>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</si>
  <si>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</si>
  <si>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</si>
  <si>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</si>
  <si>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</si>
  <si>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</si>
  <si>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</si>
  <si>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</si>
  <si>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</si>
  <si>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</si>
  <si>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</si>
  <si>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</si>
  <si>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</si>
  <si>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</si>
  <si>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</si>
  <si>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</si>
  <si>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</si>
  <si>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</si>
  <si>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</si>
  <si>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</si>
  <si>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</si>
  <si>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</si>
  <si>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</si>
  <si>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</si>
  <si>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</si>
  <si>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</si>
  <si>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</si>
  <si>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</si>
  <si>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</si>
  <si>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</si>
  <si>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</si>
  <si>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</si>
  <si>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</si>
  <si>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</si>
  <si>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</si>
  <si>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</si>
  <si>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</si>
  <si>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</si>
  <si>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</si>
  <si>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</si>
  <si>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</si>
  <si>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</si>
  <si>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</si>
  <si>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</si>
  <si>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</si>
  <si>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</si>
  <si>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</si>
  <si>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</si>
  <si>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</si>
  <si>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</si>
  <si>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</si>
  <si>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</si>
  <si>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</si>
  <si>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</si>
  <si>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</si>
  <si>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</si>
  <si>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</si>
  <si>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</si>
  <si>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</si>
  <si>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</si>
  <si>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</si>
  <si>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</si>
  <si>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</si>
  <si>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</si>
  <si>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</si>
  <si>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</si>
  <si>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</si>
  <si>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</si>
  <si>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</si>
  <si>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</si>
  <si>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</si>
  <si>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</si>
  <si>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</si>
  <si>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</si>
  <si>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</si>
  <si>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</si>
  <si>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</si>
  <si>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</si>
  <si>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</si>
  <si>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</si>
  <si>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</si>
  <si>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</si>
  <si>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</si>
  <si>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</si>
  <si>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</si>
  <si>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</si>
  <si>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</si>
  <si>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</si>
  <si>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</si>
  <si>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</si>
  <si>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</si>
  <si>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</si>
  <si>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</si>
  <si>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</si>
  <si>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</si>
  <si>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</si>
  <si>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</si>
  <si>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</si>
  <si>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</si>
  <si>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</si>
  <si>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</si>
  <si>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</si>
  <si>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</si>
  <si>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</si>
  <si>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</si>
  <si>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</si>
  <si>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</si>
  <si>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</si>
  <si>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</si>
  <si>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</si>
  <si>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</si>
  <si>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</si>
  <si>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</si>
  <si>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</si>
  <si>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</si>
  <si>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</si>
  <si>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</si>
  <si>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</si>
  <si>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</si>
  <si>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</si>
  <si>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</si>
  <si>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</si>
  <si>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</si>
  <si>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</si>
  <si>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</si>
  <si>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</si>
  <si>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</si>
  <si>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</si>
  <si>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</si>
  <si>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</si>
  <si>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</si>
  <si>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</si>
  <si>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</si>
  <si>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</si>
  <si>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</si>
  <si>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</si>
  <si>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</si>
  <si>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</si>
  <si>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</si>
  <si>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</si>
  <si>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</si>
  <si>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</si>
  <si>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</si>
  <si>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</si>
  <si>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</si>
  <si>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</si>
  <si>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</si>
  <si>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</si>
  <si>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</si>
  <si>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</si>
  <si>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</si>
  <si>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</si>
  <si>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</si>
  <si>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</si>
  <si>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</si>
  <si>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</si>
  <si>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</si>
  <si>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</si>
  <si>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</si>
  <si>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</si>
  <si>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</si>
  <si>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</si>
  <si>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</si>
  <si>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</si>
  <si>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</si>
  <si>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</si>
  <si>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</si>
  <si>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</si>
  <si>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</si>
  <si>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</si>
  <si>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</si>
  <si>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</si>
  <si>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</si>
  <si>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</si>
  <si>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</si>
  <si>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</si>
  <si>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</si>
  <si>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</si>
  <si>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</si>
  <si>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</si>
  <si>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</si>
  <si>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</si>
  <si>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</si>
  <si>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</si>
  <si>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</si>
  <si>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</si>
  <si>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</si>
  <si>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</si>
  <si>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</si>
  <si>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</si>
  <si>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</si>
  <si>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</si>
  <si>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</si>
  <si>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</si>
  <si>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</si>
  <si>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</si>
  <si>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</si>
  <si>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</si>
  <si>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</si>
  <si>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</si>
  <si>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</si>
  <si>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</si>
  <si>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</si>
  <si>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</si>
  <si>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</si>
  <si>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</si>
  <si>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</si>
  <si>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</si>
  <si>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</si>
  <si>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</si>
  <si>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</si>
  <si>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</si>
  <si>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</si>
  <si>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</si>
  <si>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</si>
  <si>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</si>
  <si>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</si>
  <si>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</si>
  <si>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</si>
  <si>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</si>
  <si>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</si>
  <si>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</si>
  <si>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</si>
  <si>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</si>
  <si>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</si>
  <si>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</si>
  <si>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</si>
  <si>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</si>
  <si>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</si>
  <si>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</si>
  <si>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</si>
  <si>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</si>
  <si>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</si>
  <si>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</si>
  <si>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</si>
  <si>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</si>
  <si>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</si>
  <si>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</si>
  <si>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</si>
  <si>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</si>
  <si>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</si>
  <si>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</si>
  <si>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</si>
  <si>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</si>
  <si>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</si>
  <si>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</si>
  <si>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</si>
  <si>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</si>
  <si>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</si>
  <si>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</si>
  <si>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</si>
  <si>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</si>
  <si>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</si>
  <si>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</si>
  <si>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</si>
  <si>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</si>
  <si>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</si>
  <si>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</si>
  <si>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</si>
  <si>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</si>
  <si>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</si>
  <si>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</si>
  <si>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</si>
  <si>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</si>
  <si>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</si>
  <si>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</si>
  <si>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</si>
  <si>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</si>
  <si>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</si>
  <si>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</si>
  <si>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</si>
  <si>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</si>
  <si>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</si>
  <si>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</si>
  <si>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</si>
  <si>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</si>
  <si>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</si>
  <si>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</si>
  <si>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</si>
  <si>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</si>
  <si>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</si>
  <si>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</si>
  <si>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</si>
  <si>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</si>
  <si>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</si>
  <si>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</si>
  <si>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</si>
  <si>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</si>
  <si>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</si>
  <si>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</si>
  <si>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</si>
  <si>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</si>
  <si>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</si>
  <si>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</si>
  <si>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</si>
  <si>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</si>
  <si>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</si>
  <si>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</si>
  <si>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</si>
  <si>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</si>
  <si>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</si>
  <si>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</si>
  <si>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</si>
  <si>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</si>
  <si>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</si>
  <si>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</si>
  <si>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</si>
  <si>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</si>
  <si>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</si>
  <si>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</si>
  <si>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</si>
  <si>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</si>
  <si>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</si>
  <si>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</si>
  <si>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</si>
  <si>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</si>
  <si>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</si>
  <si>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</si>
  <si>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</si>
  <si>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</si>
  <si>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</si>
  <si>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</si>
  <si>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</si>
  <si>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</si>
  <si>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</si>
  <si>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</si>
  <si>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</si>
  <si>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</si>
  <si>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</si>
  <si>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</si>
  <si>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</si>
  <si>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</si>
  <si>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</si>
  <si>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</si>
  <si>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</si>
  <si>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</si>
  <si>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</si>
  <si>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</si>
  <si>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</si>
  <si>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</si>
  <si>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</si>
  <si>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</si>
  <si>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</si>
  <si>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</si>
  <si>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</si>
  <si>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</si>
  <si>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</si>
  <si>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</si>
  <si>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</si>
  <si>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</si>
  <si>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</si>
  <si>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</si>
  <si>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</si>
  <si>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</si>
  <si>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</si>
  <si>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</si>
  <si>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</si>
  <si>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</si>
  <si>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</si>
  <si>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</si>
  <si>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</si>
  <si>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</si>
  <si>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</si>
  <si>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</si>
  <si>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</si>
  <si>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</si>
  <si>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</si>
  <si>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</si>
  <si>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</si>
  <si>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</si>
  <si>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</si>
  <si>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</si>
  <si>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</si>
  <si>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</si>
  <si>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</si>
  <si>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</si>
  <si>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</si>
  <si>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</si>
  <si>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</si>
  <si>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</si>
  <si>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</si>
  <si>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</si>
  <si>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</si>
  <si>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</si>
  <si>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</si>
  <si>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</si>
  <si>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</si>
  <si>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</si>
  <si>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</si>
  <si>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</si>
  <si>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</si>
  <si>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</si>
  <si>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</si>
  <si>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</si>
  <si>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</si>
  <si>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</si>
  <si>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</si>
  <si>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</si>
  <si>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</si>
  <si>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</si>
  <si>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</si>
  <si>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</si>
  <si>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</si>
  <si>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</si>
  <si>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</si>
  <si>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</si>
  <si>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</si>
  <si>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</si>
  <si>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</si>
  <si>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</si>
  <si>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</si>
  <si>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</si>
  <si>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</si>
  <si>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</si>
  <si>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</si>
  <si>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</si>
  <si>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</si>
  <si>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</si>
  <si>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</si>
  <si>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</si>
  <si>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</si>
  <si>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</si>
  <si>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</si>
  <si>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</si>
  <si>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</si>
  <si>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</si>
  <si>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</si>
  <si>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</si>
  <si>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</si>
  <si>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</si>
  <si>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</si>
  <si>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</si>
  <si>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</si>
  <si>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</si>
  <si>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</si>
  <si>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</si>
  <si>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</si>
  <si>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</si>
  <si>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</si>
  <si>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</si>
  <si>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</si>
  <si>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</si>
  <si>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</si>
  <si>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</si>
  <si>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</si>
  <si>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</si>
  <si>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</si>
  <si>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</si>
  <si>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</si>
  <si>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</si>
  <si>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</si>
  <si>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</si>
  <si>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</si>
  <si>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</si>
  <si>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</si>
  <si>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</si>
  <si>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</si>
  <si>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</si>
  <si>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</si>
  <si>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</si>
  <si>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</si>
  <si>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</si>
  <si>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</si>
  <si>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</si>
  <si>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</si>
  <si>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</si>
  <si>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</si>
  <si>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</si>
  <si>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</si>
  <si>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</si>
  <si>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</si>
  <si>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</si>
  <si>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</si>
  <si>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</si>
  <si>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</si>
  <si>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</si>
  <si>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</si>
  <si>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</si>
  <si>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</si>
  <si>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</si>
  <si>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</si>
  <si>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</si>
  <si>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</si>
  <si>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</si>
  <si>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</si>
  <si>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</si>
  <si>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</si>
  <si>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</si>
  <si>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</si>
  <si>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</si>
  <si>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</si>
  <si>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</si>
  <si>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</si>
  <si>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</si>
  <si>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</si>
  <si>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</si>
  <si>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</si>
  <si>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</si>
  <si>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</si>
  <si>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</si>
  <si>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</si>
  <si>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</si>
  <si>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</si>
  <si>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</si>
  <si>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</si>
  <si>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</si>
  <si>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</si>
  <si>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</si>
  <si>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</si>
  <si>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</si>
  <si>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</si>
  <si>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</si>
  <si>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</si>
  <si>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</si>
  <si>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</si>
  <si>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</si>
  <si>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</si>
  <si>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</si>
  <si>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</si>
  <si>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</si>
  <si>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</si>
  <si>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</si>
  <si>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</si>
  <si>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</si>
  <si>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</si>
  <si>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</si>
  <si>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</si>
  <si>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</si>
  <si>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</si>
  <si>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</si>
  <si>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</si>
  <si>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</si>
  <si>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</si>
  <si>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</si>
  <si>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</si>
  <si>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</si>
  <si>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</si>
  <si>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</si>
  <si>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</si>
  <si>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</si>
  <si>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</si>
  <si>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</si>
  <si>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</si>
  <si>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</si>
  <si>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</si>
  <si>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</si>
  <si>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</si>
  <si>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</si>
  <si>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</si>
  <si>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</si>
  <si>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</si>
  <si>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</si>
  <si>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</si>
  <si>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</si>
  <si>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</si>
  <si>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</si>
  <si>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</si>
  <si>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</si>
  <si>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</si>
  <si>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</si>
  <si>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</si>
  <si>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</si>
  <si>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</si>
  <si>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</si>
  <si>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</si>
  <si>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</si>
  <si>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</si>
  <si>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</si>
  <si>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</si>
  <si>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</si>
  <si>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</si>
  <si>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</si>
  <si>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</si>
  <si>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</si>
  <si>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</si>
  <si>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</si>
  <si>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</si>
  <si>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</si>
  <si>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</si>
  <si>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</si>
  <si>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</si>
  <si>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</si>
  <si>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</si>
  <si>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</si>
  <si>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</si>
  <si>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</si>
  <si>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</si>
  <si>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</si>
  <si>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</si>
  <si>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</si>
  <si>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</si>
  <si>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</si>
  <si>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</si>
  <si>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</si>
  <si>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</si>
  <si>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</si>
  <si>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</si>
  <si>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</si>
  <si>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</si>
  <si>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</si>
  <si>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</si>
  <si>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</si>
  <si>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</si>
  <si>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</si>
  <si>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</si>
  <si>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</si>
  <si>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</si>
  <si>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</si>
  <si>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</si>
  <si>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</si>
  <si>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</si>
  <si>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</si>
  <si>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</si>
  <si>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</si>
  <si>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</si>
  <si>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</si>
  <si>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</si>
  <si>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</si>
  <si>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</si>
  <si>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</si>
  <si>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</si>
  <si>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</si>
  <si>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</si>
  <si>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</si>
  <si>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</si>
  <si>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</si>
  <si>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</si>
  <si>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</si>
  <si>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</si>
  <si>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</si>
  <si>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</si>
  <si>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</si>
  <si>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</si>
  <si>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</si>
  <si>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</si>
  <si>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</si>
  <si>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</si>
  <si>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</si>
  <si>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</si>
  <si>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</si>
  <si>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</si>
  <si>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</si>
  <si>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</si>
  <si>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</si>
  <si>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</si>
  <si>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</si>
  <si>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</si>
  <si>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</si>
  <si>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</si>
  <si>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</si>
  <si>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</si>
  <si>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</si>
  <si>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</si>
  <si>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</si>
  <si>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</si>
  <si>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</si>
  <si>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</si>
  <si>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</si>
  <si>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</si>
  <si>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</si>
  <si>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</si>
  <si>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</si>
  <si>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</si>
  <si>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</si>
  <si>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</si>
  <si>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</si>
  <si>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</si>
  <si>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</si>
  <si>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</si>
  <si>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</si>
  <si>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</si>
  <si>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</si>
  <si>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</si>
  <si>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</si>
  <si>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</si>
  <si>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</si>
  <si>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</si>
  <si>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</si>
  <si>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</si>
  <si>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</si>
  <si>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</si>
  <si>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</si>
  <si>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</si>
  <si>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</si>
  <si>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</si>
  <si>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</si>
  <si>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</si>
  <si>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</si>
  <si>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</si>
  <si>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</si>
  <si>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</si>
  <si>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</si>
  <si>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</si>
  <si>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</si>
  <si>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</si>
  <si>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</si>
  <si>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</si>
  <si>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</si>
  <si>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</si>
  <si>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</si>
  <si>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</si>
  <si>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</si>
  <si>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</si>
  <si>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</si>
  <si>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</si>
  <si>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</si>
  <si>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</si>
  <si>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</si>
  <si>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</si>
  <si>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</si>
  <si>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</si>
  <si>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</si>
  <si>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</si>
  <si>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</si>
  <si>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</si>
  <si>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</si>
  <si>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</si>
  <si>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</si>
  <si>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</si>
  <si>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</si>
  <si>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</si>
  <si>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</si>
  <si>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</si>
  <si>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</si>
  <si>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</si>
  <si>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</si>
  <si>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</si>
  <si>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</si>
  <si>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</si>
  <si>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</si>
  <si>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</si>
  <si>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</si>
  <si>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</si>
  <si>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</si>
  <si>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</si>
  <si>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</si>
  <si>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</si>
  <si>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</si>
  <si>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</si>
  <si>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</si>
  <si>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</si>
  <si>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</si>
  <si>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</si>
  <si>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</si>
  <si>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</si>
  <si>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</si>
  <si>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</si>
  <si>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</si>
  <si>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</si>
  <si>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</si>
  <si>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</si>
  <si>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</si>
  <si>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</si>
  <si>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</si>
  <si>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</si>
  <si>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</si>
  <si>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</si>
  <si>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</si>
  <si>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</si>
  <si>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</si>
  <si>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</si>
  <si>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</si>
  <si>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</si>
  <si>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</si>
  <si>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</si>
  <si>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</si>
  <si>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</si>
  <si>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</si>
  <si>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</si>
  <si>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</si>
  <si>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</si>
  <si>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</si>
  <si>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</si>
  <si>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</si>
  <si>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</si>
  <si>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</si>
  <si>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</si>
  <si>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</si>
  <si>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</si>
  <si>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</si>
  <si>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</si>
  <si>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</si>
  <si>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</si>
  <si>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</si>
  <si>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</si>
  <si>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</si>
  <si>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</si>
  <si>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</si>
  <si>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</si>
  <si>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</si>
  <si>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</si>
  <si>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</si>
  <si>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</si>
  <si>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</si>
  <si>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</si>
  <si>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</si>
  <si>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</si>
  <si>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</si>
  <si>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</si>
  <si>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</si>
  <si>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</si>
  <si>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</si>
  <si>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</si>
  <si>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</si>
  <si>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</si>
  <si>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</si>
  <si>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</si>
  <si>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</si>
  <si>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</si>
  <si>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</si>
  <si>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</si>
  <si>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</si>
  <si>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</si>
  <si>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</si>
  <si>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</si>
  <si>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</si>
  <si>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</si>
  <si>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</si>
  <si>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</si>
  <si>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</si>
  <si>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</si>
  <si>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</si>
  <si>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</si>
  <si>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</si>
  <si>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</si>
  <si>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</si>
  <si>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</si>
  <si>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</si>
  <si>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</si>
  <si>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</si>
  <si>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</si>
  <si>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</si>
  <si>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</si>
  <si>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</si>
  <si>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</si>
  <si>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</si>
  <si>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</si>
  <si>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</si>
  <si>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</si>
  <si>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</si>
  <si>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</si>
  <si>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</si>
  <si>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</si>
  <si>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</si>
  <si>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</si>
  <si>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</si>
  <si>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</si>
  <si>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</si>
  <si>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</si>
  <si>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</si>
  <si>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</si>
  <si>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</si>
  <si>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</si>
  <si>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</si>
  <si>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</si>
  <si>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</si>
  <si>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</si>
  <si>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</si>
  <si>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</si>
  <si>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</si>
  <si>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</si>
  <si>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</si>
  <si>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</si>
  <si>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</si>
  <si>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</si>
  <si>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</si>
  <si>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</si>
  <si>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</si>
  <si>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</si>
  <si>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</si>
  <si>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</si>
  <si>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</si>
  <si>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</si>
  <si>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</si>
  <si>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</si>
  <si>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</si>
  <si>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</si>
  <si>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</si>
  <si>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</si>
  <si>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</si>
  <si>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</si>
  <si>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</si>
  <si>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</si>
  <si>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</si>
  <si>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</si>
  <si>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</si>
  <si>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</si>
  <si>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</si>
  <si>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</si>
  <si>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</si>
  <si>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</si>
  <si>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</si>
  <si>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</si>
  <si>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</si>
  <si>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</si>
  <si>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</si>
  <si>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</si>
  <si>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</si>
  <si>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</si>
  <si>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</si>
  <si>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</si>
  <si>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</si>
  <si>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</si>
  <si>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</si>
  <si>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</si>
  <si>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</si>
  <si>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</si>
  <si>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</si>
  <si>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</si>
  <si>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</si>
  <si>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</si>
  <si>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</si>
  <si>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</si>
  <si>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</si>
  <si>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</si>
  <si>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</si>
  <si>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</si>
  <si>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</si>
  <si>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</si>
  <si>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</si>
  <si>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</si>
  <si>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</si>
  <si>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</si>
  <si>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</si>
  <si>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</si>
  <si>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</si>
  <si>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</si>
  <si>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</si>
  <si>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</si>
  <si>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</si>
  <si>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</si>
  <si>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</si>
  <si>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</si>
  <si>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</si>
  <si>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</si>
  <si>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</si>
  <si>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</si>
  <si>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</si>
  <si>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</si>
  <si>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</si>
  <si>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</si>
  <si>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</si>
  <si>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</si>
  <si>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</si>
  <si>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</si>
  <si>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</si>
  <si>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</si>
  <si>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</si>
  <si>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</si>
  <si>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</si>
  <si>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</si>
  <si>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</si>
  <si>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</si>
  <si>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</si>
  <si>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</si>
  <si>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</si>
  <si>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</si>
  <si>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</si>
  <si>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</si>
  <si>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</si>
  <si>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</si>
  <si>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</si>
  <si>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</si>
  <si>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</si>
  <si>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</si>
  <si>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</si>
  <si>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</si>
  <si>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</si>
  <si>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</si>
  <si>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</si>
  <si>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</si>
  <si>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</si>
  <si>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</si>
  <si>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</si>
  <si>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</si>
  <si>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</si>
  <si>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</si>
  <si>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</si>
  <si>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</si>
  <si>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</si>
  <si>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</si>
  <si>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</si>
  <si>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</si>
  <si>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</si>
  <si>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</si>
  <si>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</si>
  <si>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</si>
  <si>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</si>
  <si>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</si>
  <si>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</si>
  <si>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</si>
  <si>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</si>
  <si>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</si>
  <si>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</si>
  <si>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</si>
  <si>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</si>
  <si>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</si>
  <si>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</si>
  <si>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</si>
  <si>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</si>
  <si>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</si>
  <si>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</si>
  <si>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</si>
  <si>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</si>
  <si>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</si>
  <si>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</si>
  <si>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</si>
  <si>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</si>
  <si>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</si>
  <si>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</si>
  <si>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</si>
  <si>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</si>
  <si>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</si>
  <si>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</si>
  <si>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</si>
  <si>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</si>
  <si>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</si>
  <si>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</si>
  <si>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</si>
  <si>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</si>
  <si>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</si>
  <si>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</si>
  <si>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</si>
  <si>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</si>
  <si>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</si>
  <si>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</si>
  <si>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</si>
  <si>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</si>
  <si>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</si>
  <si>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</si>
  <si>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</si>
  <si>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</si>
  <si>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</si>
  <si>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</si>
  <si>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</si>
  <si>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</si>
  <si>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</si>
  <si>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</si>
  <si>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</si>
  <si>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</si>
  <si>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</si>
  <si>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</si>
  <si>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</si>
  <si>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</si>
  <si>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</si>
  <si>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</si>
  <si>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</si>
  <si>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</si>
  <si>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</si>
  <si>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</si>
  <si>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</si>
  <si>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</si>
  <si>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</si>
  <si>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</si>
  <si>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</si>
  <si>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</si>
  <si>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</si>
  <si>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</si>
  <si>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</si>
  <si>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</si>
  <si>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</si>
  <si>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</si>
  <si>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</si>
  <si>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</si>
  <si>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</si>
  <si>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</si>
  <si>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</si>
  <si>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</si>
  <si>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</si>
  <si>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</si>
  <si>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</si>
  <si>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</si>
  <si>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</si>
  <si>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</si>
  <si>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</si>
  <si>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</si>
  <si>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</si>
  <si>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</si>
  <si>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</si>
  <si>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</si>
  <si>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</si>
  <si>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</si>
  <si>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</si>
  <si>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</si>
  <si>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</si>
  <si>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</si>
  <si>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</si>
  <si>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</si>
  <si>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</si>
  <si>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</si>
  <si>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</si>
  <si>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</si>
  <si>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</si>
  <si>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</si>
  <si>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</si>
  <si>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</si>
  <si>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</si>
  <si>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</si>
  <si>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</si>
  <si>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</si>
  <si>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</si>
  <si>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</si>
  <si>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</si>
  <si>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</si>
  <si>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</si>
  <si>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</si>
  <si>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</si>
  <si>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</si>
  <si>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</si>
  <si>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</si>
  <si>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</si>
  <si>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</si>
  <si>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</si>
  <si>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</si>
  <si>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</si>
  <si>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</si>
  <si>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</si>
  <si>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</si>
  <si>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</si>
  <si>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</si>
  <si>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</si>
  <si>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</si>
  <si>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</si>
  <si>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</si>
  <si>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</si>
  <si>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</si>
  <si>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</si>
  <si>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</si>
  <si>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</si>
  <si>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</si>
  <si>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</si>
  <si>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</si>
  <si>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</si>
  <si>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</si>
  <si>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</si>
  <si>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</si>
  <si>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</si>
  <si>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</si>
  <si>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</si>
  <si>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</si>
  <si>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</si>
  <si>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</si>
  <si>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</si>
  <si>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</si>
  <si>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</si>
  <si>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</si>
  <si>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</si>
  <si>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</si>
  <si>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</si>
  <si>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</si>
  <si>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</si>
  <si>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</si>
  <si>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</si>
  <si>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</si>
  <si>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</si>
  <si>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</si>
  <si>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</si>
  <si>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</si>
  <si>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</si>
  <si>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</si>
  <si>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</si>
  <si>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</si>
  <si>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</si>
  <si>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</si>
  <si>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</si>
  <si>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</si>
  <si>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</si>
  <si>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</si>
  <si>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</si>
  <si>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</si>
  <si>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</si>
  <si>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</si>
  <si>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</si>
  <si>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</si>
  <si>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</si>
  <si>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</si>
  <si>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</si>
  <si>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</si>
  <si>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</si>
  <si>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</si>
  <si>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</si>
  <si>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</si>
  <si>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</si>
  <si>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</si>
  <si>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</si>
  <si>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</si>
  <si>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</si>
  <si>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</si>
  <si>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</si>
  <si>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</si>
  <si>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</si>
  <si>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</si>
  <si>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</si>
  <si>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</si>
  <si>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</si>
  <si>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</si>
  <si>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</si>
  <si>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</si>
  <si>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</si>
  <si>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</si>
  <si>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</si>
  <si>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</si>
  <si>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</si>
  <si>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</si>
  <si>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</si>
  <si>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</si>
  <si>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</si>
  <si>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</si>
  <si>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</si>
  <si>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</si>
  <si>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</si>
  <si>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</si>
  <si>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</si>
  <si>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</si>
  <si>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</si>
  <si>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</si>
  <si>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</si>
  <si>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</si>
  <si>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</si>
  <si>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</si>
  <si>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</si>
  <si>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</si>
  <si>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</si>
  <si>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</si>
  <si>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</si>
  <si>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</si>
  <si>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</si>
  <si>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</si>
  <si>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</si>
  <si>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</si>
  <si>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</si>
  <si>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</si>
  <si>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</si>
  <si>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</si>
  <si>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</si>
  <si>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</si>
  <si>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</si>
  <si>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</si>
  <si>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</si>
  <si>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</si>
  <si>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</si>
  <si>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</si>
  <si>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</si>
  <si>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</si>
  <si>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</si>
  <si>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</si>
  <si>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</si>
  <si>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</si>
  <si>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</si>
  <si>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</si>
  <si>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</si>
  <si>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</si>
  <si>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</si>
  <si>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</si>
  <si>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</si>
  <si>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</si>
  <si>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</si>
  <si>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</si>
  <si>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</si>
  <si>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</si>
  <si>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</si>
  <si>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</si>
  <si>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</si>
  <si>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</si>
  <si>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</si>
  <si>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</si>
  <si>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</si>
  <si>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</si>
  <si>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</si>
  <si>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</si>
  <si>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</si>
  <si>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</si>
  <si>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</si>
  <si>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</si>
  <si>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</si>
  <si>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</si>
  <si>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</si>
  <si>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</si>
  <si>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</si>
  <si>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</si>
  <si>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</si>
  <si>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</si>
  <si>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</si>
  <si>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</si>
  <si>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</si>
  <si>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</si>
  <si>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</si>
  <si>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</si>
  <si>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</si>
  <si>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</si>
  <si>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</si>
  <si>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</si>
  <si>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</si>
  <si>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</si>
  <si>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</si>
  <si>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</si>
  <si>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</si>
  <si>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</si>
  <si>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</si>
  <si>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</si>
  <si>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</si>
  <si>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</si>
  <si>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</si>
  <si>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</si>
  <si>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</si>
  <si>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</si>
  <si>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</si>
  <si>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</si>
  <si>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</si>
  <si>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</si>
  <si>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</si>
  <si>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</si>
  <si>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</si>
  <si>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</si>
  <si>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</si>
  <si>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</si>
  <si>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</si>
  <si>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</si>
  <si>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</si>
  <si>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</si>
  <si>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</si>
  <si>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</si>
  <si>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</si>
  <si>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</si>
  <si>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</si>
  <si>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</si>
  <si>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</si>
  <si>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</si>
  <si>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</si>
  <si>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</si>
  <si>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</si>
  <si>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</si>
  <si>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</si>
  <si>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</si>
  <si>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</si>
  <si>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</si>
  <si>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</si>
  <si>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</si>
  <si>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</si>
  <si>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</si>
  <si>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</si>
  <si>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</si>
  <si>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</si>
  <si>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</si>
  <si>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</si>
  <si>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</si>
  <si>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</si>
  <si>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</si>
  <si>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</si>
  <si>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</si>
  <si>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</si>
  <si>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</si>
  <si>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</si>
  <si>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</si>
  <si>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</si>
  <si>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</si>
  <si>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</si>
  <si>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</si>
  <si>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</si>
  <si>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</si>
  <si>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</si>
  <si>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</si>
  <si>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</si>
  <si>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</si>
  <si>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</si>
  <si>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</si>
  <si>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</si>
  <si>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</si>
  <si>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</si>
  <si>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</si>
  <si>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</si>
  <si>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</si>
  <si>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</si>
  <si>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</si>
  <si>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</si>
  <si>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</si>
  <si>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</si>
  <si>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</si>
  <si>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</si>
  <si>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</si>
  <si>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</si>
  <si>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</si>
  <si>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</si>
  <si>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</si>
  <si>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</si>
  <si>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</si>
  <si>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</si>
  <si>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</si>
  <si>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</si>
  <si>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</si>
  <si>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</si>
  <si>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</si>
  <si>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</si>
  <si>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</si>
  <si>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</si>
  <si>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</si>
  <si>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</si>
  <si>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</si>
  <si>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</si>
  <si>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</si>
  <si>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</si>
  <si>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</si>
  <si>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</si>
  <si>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</si>
  <si>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</si>
  <si>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</si>
  <si>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</si>
  <si>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</si>
  <si>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</si>
  <si>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</si>
  <si>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</si>
  <si>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</si>
  <si>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</si>
  <si>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</si>
  <si>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</si>
  <si>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</si>
  <si>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</si>
  <si>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</si>
  <si>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</si>
  <si>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</si>
  <si>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</si>
  <si>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</si>
  <si>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</si>
  <si>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</si>
  <si>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</si>
  <si>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</si>
  <si>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</si>
  <si>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</si>
  <si>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</si>
  <si>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</si>
  <si>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</si>
  <si>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</si>
  <si>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</si>
  <si>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</si>
  <si>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</si>
  <si>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</si>
  <si>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</si>
  <si>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</si>
  <si>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</si>
  <si>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</si>
  <si>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</si>
  <si>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</si>
  <si>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</si>
  <si>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</si>
  <si>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</si>
  <si>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</si>
  <si>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</si>
  <si>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</si>
  <si>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</si>
  <si>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</si>
  <si>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</si>
  <si>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</si>
  <si>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</si>
  <si>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</si>
  <si>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</si>
  <si>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</si>
  <si>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</si>
  <si>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</si>
  <si>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</si>
  <si>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</si>
  <si>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</si>
  <si>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</si>
  <si>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</si>
  <si>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</si>
  <si>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</si>
  <si>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</si>
  <si>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</si>
  <si>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</si>
  <si>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</si>
  <si>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</si>
  <si>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</si>
  <si>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</si>
  <si>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</si>
  <si>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</si>
  <si>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</si>
  <si>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</si>
  <si>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</si>
  <si>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</si>
  <si>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</si>
  <si>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</si>
  <si>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</si>
  <si>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</si>
  <si>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</si>
  <si>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</si>
  <si>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</si>
  <si>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</si>
  <si>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</si>
  <si>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</si>
  <si>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</si>
  <si>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</si>
  <si>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</si>
  <si>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</si>
  <si>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</si>
  <si>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</si>
  <si>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</si>
  <si>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</si>
  <si>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</si>
  <si>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</si>
  <si>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</si>
  <si>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</si>
  <si>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</si>
  <si>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</si>
  <si>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</si>
  <si>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</si>
  <si>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</si>
  <si>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</si>
  <si>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</si>
  <si>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</si>
  <si>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</si>
  <si>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</si>
  <si>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</si>
  <si>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</si>
  <si>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</si>
  <si>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</si>
  <si>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</si>
  <si>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</si>
  <si>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</si>
  <si>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</si>
  <si>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</si>
  <si>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</si>
  <si>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</si>
  <si>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</si>
  <si>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</si>
  <si>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</si>
  <si>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</si>
  <si>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</si>
  <si>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</si>
  <si>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</si>
  <si>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</si>
  <si>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</si>
  <si>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</si>
  <si>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</si>
  <si>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</si>
  <si>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</si>
  <si>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</si>
  <si>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</si>
  <si>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</si>
  <si>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</si>
  <si>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</si>
  <si>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</si>
  <si>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</si>
  <si>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</si>
  <si>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</si>
  <si>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</si>
  <si>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</si>
  <si>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</si>
  <si>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</si>
  <si>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</si>
  <si>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</si>
  <si>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</si>
  <si>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</si>
  <si>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</si>
  <si>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</si>
  <si>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</si>
  <si>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</si>
  <si>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</si>
  <si>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</si>
  <si>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</si>
  <si>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</si>
  <si>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</si>
  <si>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</si>
  <si>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</si>
  <si>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</si>
  <si>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</si>
  <si>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</si>
  <si>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</si>
  <si>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</si>
  <si>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</si>
  <si>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</si>
  <si>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</si>
  <si>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</si>
  <si>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</si>
  <si>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</si>
  <si>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</si>
  <si>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</si>
  <si>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</si>
  <si>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</si>
  <si>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</si>
  <si>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</si>
  <si>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</si>
  <si>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</si>
  <si>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</si>
  <si>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</si>
  <si>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</si>
  <si>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</si>
  <si>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</si>
  <si>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</si>
  <si>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</si>
  <si>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</si>
  <si>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</si>
  <si>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</si>
  <si>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</si>
  <si>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</si>
  <si>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</si>
  <si>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</si>
  <si>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</si>
  <si>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</si>
  <si>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</si>
  <si>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</si>
  <si>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</si>
  <si>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</si>
  <si>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</si>
  <si>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</si>
  <si>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</si>
  <si>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</si>
  <si>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</si>
  <si>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</si>
  <si>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</si>
  <si>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</si>
  <si>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</si>
  <si>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</si>
  <si>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</si>
  <si>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</si>
  <si>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</si>
  <si>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</si>
  <si>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</si>
  <si>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</si>
  <si>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</si>
  <si>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</si>
  <si>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</si>
  <si>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</si>
  <si>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</si>
  <si>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</si>
  <si>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</si>
  <si>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</si>
  <si>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</si>
  <si>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</si>
  <si>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</si>
  <si>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</si>
  <si>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</si>
  <si>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</si>
  <si>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</si>
  <si>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</si>
  <si>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</si>
  <si>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</si>
  <si>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</si>
  <si>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</si>
  <si>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</si>
  <si>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</si>
  <si>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</si>
  <si>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</si>
  <si>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</si>
  <si>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</si>
  <si>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</si>
  <si>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</si>
  <si>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</si>
  <si>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</si>
  <si>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</si>
  <si>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</si>
  <si>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</si>
  <si>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</si>
  <si>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</si>
  <si>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</si>
  <si>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</si>
  <si>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</si>
  <si>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</si>
  <si>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</si>
  <si>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</si>
  <si>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</si>
  <si>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</si>
  <si>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</si>
  <si>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</si>
  <si>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</si>
  <si>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</si>
  <si>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</si>
  <si>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</si>
  <si>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</si>
  <si>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</si>
  <si>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</si>
  <si>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</si>
  <si>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</si>
  <si>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</si>
  <si>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</si>
  <si>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</si>
  <si>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</si>
  <si>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</si>
  <si>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</si>
  <si>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</si>
  <si>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</si>
  <si>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</si>
  <si>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</si>
  <si>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</si>
  <si>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</si>
  <si>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</si>
  <si>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</si>
  <si>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</si>
  <si>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</si>
  <si>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</si>
  <si>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</si>
  <si>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</si>
  <si>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</si>
  <si>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</si>
  <si>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</si>
  <si>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</si>
  <si>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</si>
  <si>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</si>
  <si>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</si>
  <si>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</si>
  <si>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</si>
  <si>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</si>
  <si>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</si>
  <si>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</si>
  <si>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</si>
  <si>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</si>
  <si>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</si>
  <si>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</si>
  <si>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</si>
  <si>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</si>
  <si>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</si>
  <si>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</si>
  <si>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</si>
  <si>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</si>
  <si>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</si>
  <si>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</si>
  <si>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</si>
  <si>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</si>
  <si>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</si>
  <si>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</si>
  <si>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</si>
  <si>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</si>
  <si>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</si>
  <si>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</si>
  <si>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</si>
  <si>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</si>
  <si>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</si>
  <si>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</si>
  <si>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</si>
  <si>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</si>
  <si>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</si>
  <si>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</si>
  <si>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</si>
  <si>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</si>
  <si>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</si>
  <si>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</si>
  <si>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</si>
  <si>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</si>
  <si>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</si>
  <si>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</si>
  <si>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</si>
  <si>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</si>
  <si>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</si>
  <si>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</si>
  <si>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</si>
  <si>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</si>
  <si>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</si>
  <si>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</si>
  <si>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</si>
  <si>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</si>
  <si>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</si>
  <si>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</si>
  <si>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</si>
  <si>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</si>
  <si>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</si>
  <si>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</si>
  <si>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</si>
  <si>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</si>
  <si>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</si>
  <si>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</si>
  <si>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</si>
  <si>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</si>
  <si>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</si>
  <si>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</si>
  <si>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</si>
  <si>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</si>
  <si>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</si>
  <si>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</si>
  <si>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</si>
  <si>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</si>
  <si>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</si>
  <si>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</si>
  <si>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</si>
  <si>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</si>
  <si>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</si>
  <si>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</si>
  <si>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</si>
  <si>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</si>
  <si>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</si>
  <si>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</si>
  <si>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</si>
  <si>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</si>
  <si>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</si>
  <si>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</si>
  <si>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</si>
  <si>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</si>
  <si>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</si>
  <si>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</si>
  <si>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</si>
  <si>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</si>
  <si>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</si>
  <si>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</si>
  <si>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</si>
  <si>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</si>
  <si>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</si>
  <si>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</si>
  <si>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</si>
  <si>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</si>
  <si>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</si>
  <si>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</si>
  <si>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</si>
  <si>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</si>
  <si>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</si>
  <si>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</si>
  <si>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</si>
  <si>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</si>
  <si>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</si>
  <si>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</si>
  <si>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</si>
  <si>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</si>
  <si>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</si>
  <si>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</si>
  <si>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</si>
  <si>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</si>
  <si>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</si>
  <si>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</si>
  <si>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</si>
  <si>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</si>
  <si>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</si>
  <si>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</si>
  <si>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</si>
  <si>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</si>
  <si>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</si>
  <si>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</si>
  <si>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</si>
  <si>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</si>
  <si>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</si>
  <si>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</si>
  <si>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</si>
  <si>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</si>
  <si>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</si>
  <si>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</si>
  <si>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</si>
  <si>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</si>
  <si>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</si>
  <si>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</si>
  <si>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</si>
  <si>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</si>
  <si>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</si>
  <si>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</si>
  <si>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</si>
  <si>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</si>
  <si>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</si>
  <si>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</si>
  <si>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</si>
  <si>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</si>
  <si>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</si>
  <si>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</si>
  <si>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</si>
  <si>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</si>
  <si>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</si>
  <si>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</si>
  <si>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</si>
  <si>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</si>
  <si>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</si>
  <si>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</si>
  <si>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</si>
  <si>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</si>
  <si>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</si>
  <si>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</si>
  <si>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</si>
  <si>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</si>
  <si>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</si>
  <si>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</si>
  <si>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</si>
  <si>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</si>
  <si>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</si>
  <si>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</si>
  <si>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</si>
  <si>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</si>
  <si>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</si>
  <si>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</si>
  <si>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</si>
  <si>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</si>
  <si>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</si>
  <si>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</si>
  <si>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</si>
  <si>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</si>
  <si>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</si>
  <si>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</si>
  <si>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</si>
  <si>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</si>
  <si>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</si>
  <si>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</si>
  <si>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</si>
  <si>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</si>
  <si>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</si>
  <si>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</si>
  <si>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</si>
  <si>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</si>
  <si>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</si>
  <si>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</si>
  <si>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</si>
  <si>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</si>
  <si>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</si>
  <si>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</si>
  <si>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</si>
  <si>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</si>
  <si>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</si>
  <si>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</si>
  <si>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</si>
  <si>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</si>
  <si>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</si>
  <si>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</si>
  <si>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</si>
  <si>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</si>
  <si>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</si>
  <si>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</si>
  <si>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</si>
  <si>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</si>
  <si>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</si>
  <si>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</si>
  <si>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</si>
  <si>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</si>
  <si>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</si>
  <si>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</si>
  <si>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</si>
  <si>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</si>
  <si>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</si>
  <si>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</si>
  <si>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</si>
  <si>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</si>
  <si>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</si>
  <si>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</si>
  <si>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</si>
  <si>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</si>
  <si>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</si>
  <si>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</si>
  <si>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</si>
  <si>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</si>
  <si>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</si>
  <si>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</si>
  <si>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</si>
  <si>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</si>
  <si>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</si>
  <si>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</si>
  <si>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</si>
  <si>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</si>
  <si>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</si>
  <si>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</si>
  <si>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</si>
  <si>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</si>
  <si>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</si>
  <si>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</si>
  <si>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</si>
  <si>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</si>
  <si>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</si>
  <si>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</si>
  <si>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</si>
  <si>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</si>
  <si>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</si>
  <si>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</si>
  <si>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</si>
  <si>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</si>
  <si>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</si>
  <si>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</si>
  <si>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</si>
  <si>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</si>
  <si>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</si>
  <si>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</si>
  <si>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</si>
  <si>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</si>
  <si>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</si>
  <si>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</si>
  <si>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</si>
  <si>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</si>
  <si>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</si>
  <si>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</si>
  <si>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</si>
  <si>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</si>
  <si>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</si>
  <si>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</si>
  <si>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</si>
  <si>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</si>
  <si>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</si>
  <si>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</si>
  <si>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</si>
  <si>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</si>
  <si>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</si>
  <si>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</si>
  <si>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</si>
  <si>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</si>
  <si>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</si>
  <si>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</si>
  <si>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</si>
  <si>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</si>
  <si>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</si>
  <si>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</si>
  <si>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</si>
  <si>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</si>
  <si>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</si>
  <si>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</si>
  <si>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</si>
  <si>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</si>
  <si>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</si>
  <si>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</si>
  <si>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</si>
  <si>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</si>
  <si>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</si>
  <si>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</si>
  <si>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</si>
  <si>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</si>
  <si>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</si>
  <si>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</si>
  <si>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</si>
  <si>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</si>
  <si>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</si>
  <si>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</si>
  <si>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</si>
  <si>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</si>
  <si>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</si>
  <si>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</si>
  <si>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</si>
  <si>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</si>
  <si>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</si>
  <si>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</si>
  <si>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</si>
  <si>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</si>
  <si>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</si>
  <si>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</si>
  <si>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</si>
  <si>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</si>
  <si>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</si>
  <si>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</si>
  <si>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</si>
  <si>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</si>
  <si>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</si>
  <si>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</si>
  <si>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</si>
  <si>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</si>
  <si>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</si>
  <si>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</si>
  <si>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</si>
  <si>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</si>
  <si>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</si>
  <si>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</si>
  <si>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</si>
  <si>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</si>
  <si>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</si>
  <si>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</si>
  <si>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</si>
  <si>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</si>
  <si>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</si>
  <si>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</si>
  <si>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</si>
  <si>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</si>
  <si>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</si>
  <si>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</si>
  <si>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</si>
  <si>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</si>
  <si>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</si>
  <si>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</si>
  <si>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</si>
  <si>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</si>
  <si>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</si>
  <si>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</si>
  <si>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</si>
  <si>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</si>
  <si>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</si>
  <si>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</si>
  <si>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</si>
  <si>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</si>
  <si>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</si>
  <si>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</si>
  <si>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</si>
  <si>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</si>
  <si>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</si>
  <si>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</si>
  <si>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</si>
  <si>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</si>
  <si>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</si>
  <si>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</si>
  <si>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</si>
  <si>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</si>
  <si>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</si>
  <si>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</si>
  <si>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</si>
  <si>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</si>
  <si>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</si>
  <si>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</si>
  <si>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</si>
  <si>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</si>
  <si>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</si>
  <si>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</si>
  <si>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</si>
  <si>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</si>
  <si>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</si>
  <si>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</si>
  <si>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</si>
  <si>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</si>
  <si>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</si>
  <si>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</si>
  <si>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</si>
  <si>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</si>
  <si>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</si>
  <si>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</si>
  <si>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</si>
  <si>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</si>
  <si>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</si>
  <si>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</si>
  <si>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</si>
  <si>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</si>
  <si>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</si>
  <si>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</si>
  <si>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</si>
  <si>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</si>
  <si>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</si>
  <si>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</si>
  <si>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</si>
  <si>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</si>
  <si>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</si>
  <si>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</si>
  <si>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</si>
  <si>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</si>
  <si>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</si>
  <si>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</si>
  <si>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</si>
  <si>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</si>
  <si>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</si>
  <si>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</si>
  <si>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</si>
  <si>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</si>
  <si>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</si>
  <si>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</si>
  <si>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</si>
  <si>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</si>
  <si>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</si>
  <si>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</si>
  <si>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</si>
  <si>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</si>
  <si>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</si>
  <si>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</si>
  <si>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</si>
  <si>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</si>
  <si>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</si>
  <si>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</si>
  <si>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</si>
  <si>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</si>
  <si>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</si>
  <si>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</si>
  <si>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</si>
  <si>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</si>
  <si>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</si>
  <si>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</si>
  <si>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</si>
  <si>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</si>
  <si>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</si>
  <si>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</si>
  <si>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</si>
  <si>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</si>
  <si>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</si>
  <si>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</si>
  <si>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</si>
  <si>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</si>
  <si>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</si>
  <si>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</si>
  <si>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</si>
  <si>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</si>
  <si>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</si>
  <si>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</si>
  <si>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</si>
  <si>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</si>
  <si>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</si>
  <si>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</si>
  <si>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</si>
  <si>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</si>
  <si>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</si>
  <si>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</si>
  <si>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</si>
  <si>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</si>
  <si>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</si>
  <si>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</si>
  <si>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</si>
  <si>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</si>
  <si>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</si>
  <si>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</si>
  <si>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</si>
  <si>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</si>
  <si>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</si>
  <si>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</si>
  <si>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</si>
  <si>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</si>
  <si>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</si>
  <si>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</si>
  <si>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</si>
  <si>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</si>
  <si>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</si>
  <si>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</si>
  <si>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</si>
  <si>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</si>
  <si>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</si>
  <si>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</si>
  <si>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</si>
  <si>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</si>
  <si>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</si>
  <si>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</si>
  <si>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</si>
  <si>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</si>
  <si>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</si>
  <si>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</si>
  <si>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</si>
  <si>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</si>
  <si>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</si>
  <si>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</si>
  <si>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</si>
  <si>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</si>
  <si>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</si>
  <si>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</si>
  <si>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</si>
  <si>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</si>
  <si>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</si>
  <si>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</si>
  <si>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</si>
  <si>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</si>
  <si>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</si>
  <si>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</si>
  <si>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</si>
  <si>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</si>
  <si>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</si>
  <si>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</si>
  <si>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</si>
  <si>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</si>
  <si>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</si>
  <si>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</si>
  <si>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</si>
  <si>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</si>
  <si>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</si>
  <si>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</si>
  <si>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</si>
  <si>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</si>
  <si>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</si>
  <si>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</si>
  <si>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</si>
  <si>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</si>
  <si>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</si>
  <si>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</si>
  <si>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</si>
  <si>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</si>
  <si>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</si>
  <si>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</si>
  <si>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</si>
  <si>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</si>
  <si>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</si>
  <si>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</si>
  <si>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</si>
  <si>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</si>
  <si>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</si>
  <si>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</si>
  <si>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</si>
  <si>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</si>
  <si>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</si>
  <si>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</si>
  <si>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</si>
  <si>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</si>
  <si>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</si>
  <si>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</si>
  <si>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</si>
  <si>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</si>
  <si>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</si>
  <si>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</si>
  <si>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</si>
  <si>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</si>
  <si>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</si>
  <si>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</si>
  <si>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</si>
  <si>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</si>
  <si>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</si>
  <si>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</si>
  <si>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</si>
  <si>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</si>
  <si>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</si>
  <si>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</si>
  <si>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</si>
  <si>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</si>
  <si>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</si>
  <si>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</si>
  <si>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</si>
  <si>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</si>
  <si>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</si>
  <si>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</si>
  <si>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</si>
  <si>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</si>
  <si>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</si>
  <si>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</si>
  <si>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</si>
  <si>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</si>
  <si>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</si>
  <si>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</si>
  <si>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</si>
  <si>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</si>
  <si>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</si>
  <si>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</si>
  <si>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</si>
  <si>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</si>
  <si>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</si>
  <si>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</si>
  <si>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</si>
  <si>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</si>
  <si>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</si>
  <si>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</si>
  <si>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</si>
  <si>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</si>
  <si>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</si>
  <si>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</si>
  <si>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</si>
  <si>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</si>
  <si>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</si>
  <si>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</si>
  <si>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</si>
  <si>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</si>
  <si>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</si>
  <si>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</si>
  <si>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</si>
  <si>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</si>
  <si>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</si>
  <si>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</si>
  <si>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</si>
  <si>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</si>
  <si>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</si>
  <si>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</si>
  <si>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</si>
  <si>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</si>
  <si>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</si>
  <si>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</si>
  <si>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</si>
  <si>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</si>
  <si>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</si>
  <si>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</si>
  <si>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</si>
  <si>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</si>
  <si>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</si>
  <si>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</si>
  <si>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</si>
  <si>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</si>
  <si>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</si>
  <si>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</si>
  <si>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</si>
  <si>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</si>
  <si>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</si>
  <si>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</si>
  <si>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</si>
  <si>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</si>
  <si>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</si>
  <si>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</si>
  <si>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</si>
  <si>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</si>
  <si>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</si>
  <si>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</si>
  <si>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</si>
  <si>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</si>
  <si>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</si>
  <si>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</si>
  <si>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</si>
  <si>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</si>
  <si>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</si>
  <si>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</si>
  <si>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</si>
  <si>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</si>
  <si>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</si>
  <si>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</si>
  <si>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</si>
  <si>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</si>
  <si>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</si>
  <si>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</si>
  <si>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</si>
  <si>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</si>
  <si>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</si>
  <si>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</si>
  <si>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</si>
  <si>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</si>
  <si>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</si>
  <si>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</si>
  <si>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</si>
  <si>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</si>
  <si>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</si>
  <si>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</si>
  <si>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</si>
  <si>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</si>
  <si>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</si>
  <si>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</si>
  <si>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</si>
  <si>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</si>
  <si>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</si>
  <si>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</si>
  <si>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</si>
  <si>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</si>
  <si>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</si>
  <si>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</si>
  <si>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</si>
  <si>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</si>
  <si>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</si>
  <si>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</si>
  <si>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</si>
  <si>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</si>
  <si>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</si>
  <si>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</si>
  <si>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</si>
  <si>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</si>
  <si>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</si>
  <si>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</si>
  <si>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</si>
  <si>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</si>
  <si>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</si>
  <si>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</si>
  <si>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</si>
  <si>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</si>
  <si>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</si>
  <si>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</si>
  <si>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</si>
  <si>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</si>
  <si>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</si>
  <si>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</si>
  <si>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</si>
  <si>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</si>
  <si>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</si>
  <si>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</si>
  <si>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</si>
  <si>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</si>
  <si>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</si>
  <si>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</si>
  <si>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</si>
  <si>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</si>
  <si>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</si>
  <si>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</si>
  <si>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</si>
  <si>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</si>
  <si>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</si>
  <si>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</si>
  <si>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</si>
  <si>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</si>
  <si>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</si>
  <si>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</si>
  <si>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</si>
  <si>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</si>
  <si>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</si>
  <si>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</si>
  <si>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</si>
  <si>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</si>
  <si>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</si>
  <si>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</si>
  <si>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</si>
  <si>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</si>
  <si>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</si>
  <si>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</si>
  <si>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</si>
  <si>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</si>
  <si>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</si>
  <si>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</si>
  <si>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</si>
  <si>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</si>
  <si>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</si>
  <si>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</si>
  <si>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</si>
  <si>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</si>
  <si>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</si>
  <si>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</si>
  <si>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</si>
  <si>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</si>
  <si>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</si>
  <si>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</si>
  <si>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</si>
  <si>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</si>
  <si>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</si>
  <si>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</si>
  <si>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</si>
  <si>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</si>
  <si>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</si>
  <si>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</si>
  <si>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</si>
  <si>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</si>
  <si>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</si>
  <si>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</si>
  <si>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</si>
  <si>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</si>
  <si>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</si>
  <si>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</si>
  <si>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</si>
  <si>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</si>
  <si>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</si>
  <si>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</si>
  <si>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</si>
  <si>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</si>
  <si>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</si>
  <si>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</si>
  <si>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</si>
  <si>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</si>
  <si>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</si>
  <si>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</si>
  <si>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</si>
  <si>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</si>
  <si>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</si>
  <si>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</si>
  <si>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</si>
  <si>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</si>
  <si>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</si>
  <si>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</si>
  <si>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</si>
  <si>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</si>
  <si>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</si>
  <si>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</si>
  <si>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</si>
  <si>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</si>
  <si>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</si>
  <si>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</si>
  <si>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</si>
  <si>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</si>
  <si>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</si>
  <si>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</si>
  <si>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</si>
  <si>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</si>
  <si>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</si>
  <si>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</si>
  <si>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</si>
  <si>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</si>
  <si>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</si>
  <si>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</si>
  <si>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</si>
  <si>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</si>
  <si>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</si>
  <si>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</si>
  <si>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</si>
  <si>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</si>
  <si>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</si>
  <si>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</si>
  <si>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</si>
  <si>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</si>
  <si>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</si>
  <si>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</si>
  <si>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</si>
  <si>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</si>
  <si>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</si>
  <si>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</si>
  <si>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</si>
  <si>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</si>
  <si>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</si>
  <si>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</si>
  <si>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</si>
  <si>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</si>
  <si>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</si>
  <si>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</si>
  <si>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</si>
  <si>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</si>
  <si>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</si>
  <si>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</si>
  <si>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</si>
  <si>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</si>
  <si>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</si>
  <si>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</si>
  <si>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</si>
  <si>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</si>
  <si>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</si>
  <si>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</si>
  <si>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</si>
  <si>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</si>
  <si>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</si>
  <si>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</si>
  <si>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</si>
  <si>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</si>
  <si>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</si>
  <si>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</si>
  <si>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</si>
  <si>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</si>
  <si>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</si>
  <si>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</si>
  <si>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</si>
  <si>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</si>
  <si>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</si>
  <si>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</si>
  <si>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</si>
  <si>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</si>
  <si>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</si>
  <si>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</si>
  <si>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</si>
  <si>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</si>
  <si>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</si>
  <si>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</si>
  <si>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</si>
  <si>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</si>
  <si>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</si>
  <si>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</si>
  <si>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</si>
  <si>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</si>
  <si>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</si>
  <si>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</si>
  <si>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</si>
  <si>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</si>
  <si>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</si>
  <si>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</si>
  <si>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</si>
  <si>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</si>
  <si>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</si>
  <si>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</si>
  <si>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</si>
  <si>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</si>
  <si>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</si>
  <si>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</si>
  <si>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</si>
  <si>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</si>
  <si>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</si>
  <si>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</si>
  <si>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</si>
  <si>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</si>
  <si>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</si>
  <si>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</si>
  <si>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</si>
  <si>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</si>
  <si>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</si>
  <si>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</si>
  <si>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</si>
  <si>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</si>
  <si>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</si>
  <si>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</si>
  <si>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</si>
  <si>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</si>
  <si>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</si>
  <si>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</si>
  <si>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</si>
  <si>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</si>
  <si>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</si>
  <si>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</si>
  <si>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</si>
  <si>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</si>
  <si>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</si>
  <si>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</si>
  <si>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</si>
  <si>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</si>
  <si>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</si>
  <si>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</si>
  <si>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</si>
  <si>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</si>
  <si>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</si>
  <si>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</si>
  <si>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</si>
  <si>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</si>
  <si>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</si>
  <si>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</si>
  <si>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</si>
  <si>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</si>
  <si>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</si>
  <si>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</si>
  <si>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</si>
  <si>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</si>
  <si>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</si>
  <si>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</si>
  <si>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</si>
  <si>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</si>
  <si>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</si>
  <si>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</si>
  <si>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</si>
  <si>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</si>
  <si>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</si>
  <si>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</si>
  <si>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</si>
  <si>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</si>
  <si>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</si>
  <si>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</si>
  <si>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</si>
  <si>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</si>
  <si>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</si>
  <si>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</si>
  <si>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</si>
  <si>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</si>
  <si>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</si>
  <si>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</si>
  <si>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</si>
  <si>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</si>
  <si>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</si>
  <si>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</si>
  <si>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</si>
  <si>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</si>
  <si>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</si>
  <si>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</si>
  <si>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</si>
  <si>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</si>
  <si>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</si>
  <si>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</si>
  <si>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</si>
  <si>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</si>
  <si>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</si>
  <si>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</si>
  <si>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</si>
  <si>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</si>
  <si>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</si>
  <si>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</si>
  <si>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</si>
  <si>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</si>
  <si>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</si>
  <si>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</si>
  <si>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</si>
  <si>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</si>
  <si>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</si>
  <si>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</si>
  <si>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</si>
  <si>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</si>
  <si>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</si>
  <si>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</si>
  <si>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</si>
  <si>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</si>
  <si>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</si>
  <si>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</si>
  <si>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</si>
  <si>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</si>
  <si>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</si>
  <si>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</si>
  <si>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</si>
  <si>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</si>
  <si>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</si>
  <si>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</si>
  <si>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</si>
  <si>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</si>
  <si>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</si>
  <si>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</si>
  <si>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</si>
  <si>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</si>
  <si>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</si>
  <si>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</si>
  <si>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</si>
  <si>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</si>
  <si>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</si>
  <si>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</si>
  <si>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</si>
  <si>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</si>
  <si>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</si>
  <si>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</si>
  <si>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</si>
  <si>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</si>
  <si>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</si>
  <si>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</si>
  <si>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</si>
  <si>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</si>
  <si>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</si>
  <si>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</si>
  <si>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</si>
  <si>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</si>
  <si>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</si>
  <si>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</si>
  <si>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</si>
  <si>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</si>
  <si>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</si>
  <si>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</si>
  <si>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</si>
  <si>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</si>
  <si>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</si>
  <si>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</si>
  <si>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</si>
  <si>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</si>
  <si>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</si>
  <si>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</si>
  <si>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</si>
  <si>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</si>
  <si>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</si>
  <si>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</si>
  <si>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</si>
  <si>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</si>
  <si>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</si>
  <si>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</si>
  <si>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</si>
  <si>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</si>
  <si>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</si>
  <si>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</si>
  <si>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</si>
  <si>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</si>
  <si>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</si>
  <si>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</si>
  <si>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</si>
  <si>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</si>
  <si>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</si>
  <si>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</si>
  <si>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</si>
  <si>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</si>
  <si>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</si>
  <si>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</si>
  <si>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</si>
  <si>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</si>
  <si>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</si>
  <si>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</si>
  <si>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</si>
  <si>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</si>
  <si>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</si>
  <si>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</si>
  <si>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</si>
  <si>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</si>
  <si>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</si>
  <si>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</si>
  <si>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</si>
  <si>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</si>
  <si>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</si>
  <si>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</si>
  <si>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</si>
  <si>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</si>
  <si>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</si>
  <si>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</si>
  <si>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</si>
  <si>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</si>
  <si>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</si>
  <si>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</si>
  <si>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</si>
  <si>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</si>
  <si>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</si>
  <si>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</si>
  <si>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</si>
  <si>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</si>
  <si>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</si>
  <si>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</si>
  <si>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</si>
  <si>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</si>
  <si>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</si>
  <si>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</si>
  <si>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</si>
  <si>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</si>
  <si>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</si>
  <si>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</si>
  <si>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</si>
  <si>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</si>
  <si>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</si>
  <si>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</si>
  <si>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</si>
  <si>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</si>
  <si>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</si>
  <si>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</si>
  <si>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</si>
  <si>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</si>
  <si>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</si>
  <si>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</si>
  <si>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</si>
  <si>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</si>
  <si>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</si>
  <si>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</si>
  <si>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</si>
  <si>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</si>
  <si>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</si>
  <si>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</si>
  <si>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</si>
  <si>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</si>
  <si>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</si>
  <si>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</si>
  <si>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</si>
  <si>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</si>
  <si>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</si>
  <si>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</si>
  <si>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</si>
  <si>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</si>
  <si>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</si>
  <si>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</si>
  <si>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</si>
  <si>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</si>
  <si>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</si>
  <si>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</si>
  <si>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</si>
  <si>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</si>
  <si>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</si>
  <si>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</si>
  <si>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</si>
  <si>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</si>
  <si>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</si>
  <si>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</si>
  <si>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</si>
  <si>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</si>
  <si>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</si>
  <si>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</si>
  <si>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</si>
  <si>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</si>
  <si>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</si>
  <si>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</si>
  <si>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</si>
  <si>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</si>
  <si>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</si>
  <si>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</si>
  <si>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</si>
  <si>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</si>
  <si>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</si>
  <si>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</si>
  <si>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</si>
  <si>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</si>
  <si>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</si>
  <si>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</si>
  <si>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</si>
  <si>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</si>
  <si>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</si>
  <si>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</si>
  <si>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</si>
  <si>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</si>
  <si>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</si>
  <si>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</si>
  <si>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</si>
  <si>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</si>
  <si>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</si>
  <si>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</si>
  <si>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</si>
  <si>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</si>
  <si>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</si>
  <si>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</si>
  <si>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</si>
  <si>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</si>
  <si>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</si>
  <si>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</si>
  <si>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</si>
  <si>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</si>
  <si>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</si>
  <si>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</si>
  <si>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</si>
  <si>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</si>
  <si>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</si>
  <si>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</si>
  <si>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</si>
  <si>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</si>
  <si>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</si>
  <si>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</si>
  <si>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</si>
  <si>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</si>
  <si>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</si>
  <si>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</si>
  <si>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</si>
  <si>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</si>
  <si>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</si>
  <si>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</si>
  <si>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</si>
  <si>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</si>
  <si>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</si>
  <si>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</si>
  <si>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</si>
  <si>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</si>
  <si>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</si>
  <si>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</si>
  <si>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</si>
  <si>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</si>
  <si>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</si>
  <si>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</si>
  <si>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</si>
  <si>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</si>
  <si>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</si>
  <si>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</si>
  <si>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</si>
  <si>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</si>
  <si>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</si>
  <si>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</si>
  <si>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</si>
  <si>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</si>
  <si>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</si>
  <si>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</si>
  <si>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</si>
  <si>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</si>
  <si>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</si>
  <si>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</si>
  <si>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</si>
  <si>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</si>
  <si>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</si>
  <si>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</si>
  <si>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</si>
  <si>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</si>
  <si>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</si>
  <si>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</si>
  <si>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</si>
  <si>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</si>
  <si>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</si>
  <si>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</si>
  <si>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</si>
  <si>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</si>
  <si>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</si>
  <si>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</si>
  <si>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</si>
  <si>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</si>
  <si>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</si>
  <si>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</si>
  <si>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</si>
  <si>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</si>
  <si>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</si>
  <si>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</si>
  <si>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</si>
  <si>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</si>
  <si>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</si>
  <si>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</si>
  <si>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</si>
  <si>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</si>
  <si>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</si>
  <si>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</si>
  <si>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</si>
  <si>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</si>
  <si>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</si>
  <si>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</si>
  <si>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</si>
  <si>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</si>
  <si>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</si>
  <si>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</si>
  <si>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</si>
  <si>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</si>
  <si>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</si>
  <si>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</si>
  <si>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</si>
  <si>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</si>
  <si>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</si>
  <si>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</si>
  <si>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</si>
  <si>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</si>
  <si>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</si>
  <si>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</si>
  <si>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</si>
  <si>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</si>
  <si>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</si>
  <si>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</si>
  <si>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</si>
  <si>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</si>
  <si>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</si>
  <si>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</si>
  <si>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</si>
  <si>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</si>
  <si>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</si>
  <si>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</si>
  <si>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</si>
  <si>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</si>
  <si>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</si>
  <si>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</si>
  <si>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</si>
  <si>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</si>
  <si>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</si>
  <si>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</si>
  <si>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</si>
  <si>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</si>
  <si>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</si>
  <si>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</si>
  <si>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</si>
  <si>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</si>
  <si>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</si>
  <si>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</si>
  <si>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</si>
  <si>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</si>
  <si>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</si>
  <si>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</si>
  <si>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</si>
  <si>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</si>
  <si>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</si>
  <si>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</si>
  <si>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</si>
  <si>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</si>
  <si>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</si>
  <si>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</si>
  <si>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</si>
  <si>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</si>
  <si>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</si>
  <si>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</si>
  <si>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</si>
  <si>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</si>
  <si>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</si>
  <si>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</si>
  <si>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</si>
  <si>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</si>
  <si>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</si>
  <si>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</si>
  <si>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</si>
  <si>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</si>
  <si>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</si>
  <si>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</si>
  <si>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</si>
  <si>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</si>
  <si>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</si>
  <si>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</si>
  <si>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</si>
  <si>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</si>
  <si>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</si>
  <si>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</si>
  <si>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</si>
  <si>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</si>
  <si>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</si>
  <si>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</si>
  <si>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</si>
  <si>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</si>
  <si>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</si>
  <si>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</si>
  <si>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</si>
  <si>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</si>
  <si>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</si>
  <si>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</si>
  <si>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</si>
  <si>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</si>
  <si>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</si>
  <si>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</si>
  <si>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</si>
  <si>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</si>
  <si>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</si>
  <si>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</si>
  <si>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</si>
  <si>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</si>
  <si>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</si>
  <si>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</si>
  <si>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</si>
  <si>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</si>
  <si>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</si>
  <si>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</si>
  <si>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</si>
  <si>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</si>
  <si>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</si>
  <si>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</si>
  <si>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</si>
  <si>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</si>
  <si>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</si>
  <si>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</si>
  <si>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</si>
  <si>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</si>
  <si>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</si>
  <si>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</si>
  <si>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</si>
  <si>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</si>
  <si>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</si>
  <si>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</si>
  <si>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</si>
  <si>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</si>
  <si>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</si>
  <si>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</si>
  <si>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</si>
  <si>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</si>
  <si>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</si>
  <si>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</si>
  <si>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</si>
  <si>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</si>
  <si>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</si>
  <si>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</si>
  <si>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</si>
  <si>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</si>
  <si>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</si>
  <si>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</si>
  <si>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</si>
  <si>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</si>
  <si>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</si>
  <si>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</si>
  <si>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</si>
  <si>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</si>
  <si>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</si>
  <si>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</si>
  <si>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</si>
  <si>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</si>
  <si>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</si>
  <si>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</si>
  <si>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</si>
  <si>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</si>
  <si>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</si>
  <si>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</si>
  <si>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</si>
  <si>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</si>
  <si>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</si>
  <si>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</si>
  <si>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</si>
  <si>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</si>
  <si>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</si>
  <si>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</si>
  <si>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</si>
  <si>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</si>
  <si>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</si>
  <si>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</si>
  <si>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</si>
  <si>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</si>
  <si>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</si>
  <si>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</si>
  <si>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</si>
  <si>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</si>
  <si>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</si>
  <si>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</si>
  <si>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</si>
  <si>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</si>
  <si>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</si>
  <si>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</si>
  <si>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</si>
  <si>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</si>
  <si>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</si>
  <si>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</si>
  <si>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</si>
  <si>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</si>
  <si>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</si>
  <si>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</si>
  <si>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</si>
  <si>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</si>
  <si>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</si>
  <si>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</si>
  <si>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</si>
  <si>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</si>
  <si>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</si>
  <si>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</si>
  <si>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</si>
  <si>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</si>
  <si>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</si>
  <si>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</si>
  <si>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</si>
  <si>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</si>
  <si>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</si>
  <si>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</si>
  <si>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</si>
  <si>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</si>
  <si>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</si>
  <si>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</si>
  <si>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</si>
  <si>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</si>
  <si>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</si>
  <si>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</si>
  <si>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</si>
  <si>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</si>
  <si>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</si>
  <si>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</si>
  <si>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</si>
  <si>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</si>
  <si>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</si>
  <si>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</si>
  <si>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</si>
  <si>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</si>
  <si>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</si>
  <si>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</si>
  <si>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</si>
  <si>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</si>
  <si>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</si>
  <si>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</si>
  <si>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</si>
  <si>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</si>
  <si>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</si>
  <si>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</si>
  <si>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</si>
  <si>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</si>
  <si>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</si>
  <si>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</si>
  <si>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</si>
  <si>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</si>
  <si>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</si>
  <si>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</si>
  <si>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</si>
  <si>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</si>
  <si>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</si>
  <si>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</si>
  <si>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</si>
  <si>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</si>
  <si>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</si>
  <si>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</si>
  <si>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</si>
  <si>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</si>
  <si>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</si>
  <si>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</si>
  <si>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</si>
  <si>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</si>
  <si>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</si>
  <si>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</si>
  <si>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</si>
  <si>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</si>
  <si>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</si>
  <si>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</si>
  <si>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</si>
  <si>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</si>
  <si>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</si>
  <si>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</si>
  <si>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</si>
  <si>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</si>
  <si>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</si>
  <si>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</si>
  <si>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</si>
  <si>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</si>
  <si>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</si>
  <si>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</si>
  <si>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</si>
  <si>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</si>
  <si>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</si>
  <si>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</si>
  <si>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</si>
  <si>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</si>
  <si>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</si>
  <si>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</si>
  <si>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</si>
  <si>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</si>
  <si>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</si>
  <si>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</si>
  <si>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</si>
  <si>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</si>
  <si>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</si>
  <si>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</si>
  <si>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</si>
  <si>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</si>
  <si>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</si>
  <si>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</si>
  <si>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</si>
  <si>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</si>
  <si>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</si>
  <si>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</si>
  <si>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</si>
  <si>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</si>
  <si>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</si>
  <si>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</si>
  <si>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</si>
  <si>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</si>
  <si>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</si>
  <si>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</si>
  <si>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</si>
  <si>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</si>
  <si>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</si>
  <si>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</si>
  <si>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</si>
  <si>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</si>
  <si>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</si>
  <si>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</si>
  <si>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</si>
  <si>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</si>
  <si>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</si>
  <si>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</si>
  <si>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</si>
  <si>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</si>
  <si>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</si>
  <si>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</si>
  <si>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</si>
  <si>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</si>
  <si>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</si>
  <si>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</si>
  <si>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</si>
  <si>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</si>
  <si>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</si>
  <si>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</si>
  <si>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</si>
  <si>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</si>
  <si>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</si>
  <si>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</si>
  <si>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</si>
  <si>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</si>
  <si>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</si>
  <si>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</si>
  <si>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</si>
  <si>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</si>
  <si>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</si>
  <si>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</si>
  <si>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</si>
  <si>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</si>
  <si>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</si>
  <si>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</si>
  <si>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</si>
  <si>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</si>
  <si>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</si>
  <si>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</si>
  <si>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</si>
  <si>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</si>
  <si>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</si>
  <si>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</si>
  <si>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</si>
  <si>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</si>
  <si>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</si>
  <si>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</si>
  <si>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</si>
  <si>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</si>
  <si>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</si>
  <si>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</si>
  <si>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</si>
  <si>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</si>
  <si>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</si>
  <si>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</si>
  <si>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</si>
  <si>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</si>
  <si>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</si>
  <si>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</si>
  <si>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</si>
  <si>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</si>
  <si>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</si>
  <si>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</si>
  <si>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</si>
  <si>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</si>
  <si>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</si>
  <si>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</si>
  <si>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</si>
  <si>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</si>
  <si>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</si>
  <si>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</si>
  <si>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</si>
  <si>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</si>
  <si>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</si>
  <si>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</si>
  <si>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</si>
  <si>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</si>
  <si>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</si>
  <si>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</si>
  <si>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</si>
  <si>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</si>
  <si>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</si>
  <si>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</si>
  <si>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</si>
  <si>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</si>
  <si>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</si>
  <si>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</si>
  <si>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</si>
  <si>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</si>
  <si>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</si>
  <si>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</si>
  <si>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</si>
  <si>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</si>
  <si>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</si>
  <si>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</si>
  <si>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</si>
  <si>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</si>
  <si>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</si>
  <si>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</si>
  <si>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</si>
  <si>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</si>
  <si>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</si>
  <si>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</si>
  <si>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</si>
  <si>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</si>
  <si>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</si>
  <si>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</si>
  <si>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</si>
  <si>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</si>
  <si>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</si>
  <si>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</si>
  <si>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</si>
  <si>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</si>
  <si>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</si>
  <si>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</si>
  <si>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</si>
  <si>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</si>
  <si>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</si>
  <si>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</si>
  <si>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</si>
  <si>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</si>
  <si>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</si>
  <si>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</si>
  <si>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</si>
  <si>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</si>
  <si>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</si>
  <si>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</si>
  <si>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</si>
  <si>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</si>
  <si>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</si>
  <si>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</si>
  <si>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</si>
  <si>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</si>
  <si>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</si>
  <si>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</si>
  <si>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</si>
  <si>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</si>
  <si>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</si>
  <si>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</si>
  <si>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</si>
  <si>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</si>
  <si>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</si>
  <si>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</si>
  <si>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</si>
  <si>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</si>
  <si>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</si>
  <si>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</si>
  <si>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</si>
  <si>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</si>
  <si>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</si>
  <si>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</si>
  <si>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</si>
  <si>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</si>
  <si>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</si>
  <si>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</si>
  <si>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</si>
  <si>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</si>
  <si>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</si>
  <si>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</si>
  <si>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</si>
  <si>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</si>
  <si>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</si>
  <si>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</si>
  <si>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</si>
  <si>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</si>
  <si>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</si>
  <si>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</si>
  <si>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</si>
  <si>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</si>
  <si>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</si>
  <si>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</si>
  <si>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</si>
  <si>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</si>
  <si>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</si>
  <si>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</si>
  <si>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</si>
  <si>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</si>
  <si>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</si>
  <si>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</si>
  <si>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</si>
  <si>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</si>
  <si>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</si>
  <si>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</si>
  <si>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</si>
  <si>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</si>
  <si>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</si>
  <si>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</si>
  <si>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</si>
  <si>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</si>
  <si>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</si>
  <si>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</si>
  <si>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</si>
  <si>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</si>
  <si>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</si>
  <si>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</si>
  <si>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</si>
  <si>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</si>
  <si>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</si>
  <si>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</si>
  <si>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</si>
  <si>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</si>
  <si>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</si>
  <si>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</si>
  <si>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</si>
  <si>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</si>
  <si>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</si>
  <si>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</si>
  <si>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</si>
  <si>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</si>
  <si>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</si>
  <si>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</si>
  <si>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</si>
  <si>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</si>
  <si>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</si>
  <si>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</si>
  <si>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</si>
  <si>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</si>
  <si>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</si>
  <si>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</si>
  <si>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</si>
  <si>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</si>
  <si>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</si>
  <si>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</si>
  <si>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</si>
  <si>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</si>
  <si>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</si>
  <si>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</si>
  <si>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</si>
  <si>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</si>
  <si>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</si>
  <si>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</si>
  <si>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</si>
  <si>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</si>
  <si>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</si>
  <si>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</si>
  <si>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</si>
  <si>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</si>
  <si>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</si>
  <si>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</si>
  <si>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</si>
  <si>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</si>
  <si>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</si>
  <si>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</si>
  <si>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</si>
  <si>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</si>
  <si>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</si>
  <si>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</si>
  <si>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</si>
  <si>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</si>
  <si>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</si>
  <si>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</si>
  <si>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</si>
  <si>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</si>
  <si>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</si>
  <si>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</si>
  <si>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</si>
  <si>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</si>
  <si>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</si>
  <si>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</si>
  <si>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</si>
  <si>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</si>
  <si>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</si>
  <si>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</si>
  <si>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</si>
  <si>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</si>
  <si>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</si>
  <si>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</si>
  <si>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</si>
  <si>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</si>
  <si>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</si>
  <si>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</si>
  <si>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</si>
  <si>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</si>
  <si>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</si>
  <si>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</si>
  <si>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</si>
  <si>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</si>
  <si>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</si>
  <si>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</si>
  <si>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</si>
  <si>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</si>
  <si>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</si>
  <si>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</si>
  <si>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</si>
  <si>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</si>
  <si>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</si>
  <si>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</si>
  <si>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</si>
  <si>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</si>
  <si>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</si>
  <si>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</si>
  <si>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</si>
  <si>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</si>
  <si>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</si>
  <si>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</si>
  <si>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</si>
  <si>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</si>
  <si>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</si>
  <si>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</si>
  <si>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</si>
  <si>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</si>
  <si>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</si>
  <si>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</si>
  <si>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</si>
  <si>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</si>
  <si>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</si>
  <si>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</si>
  <si>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</si>
  <si>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</si>
  <si>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</si>
  <si>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</si>
  <si>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</si>
  <si>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</si>
  <si>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</si>
  <si>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</si>
  <si>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</si>
  <si>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</si>
  <si>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</si>
  <si>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</si>
  <si>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</si>
  <si>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</si>
  <si>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</si>
  <si>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</si>
  <si>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</si>
  <si>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</si>
  <si>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</si>
  <si>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</si>
  <si>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</si>
  <si>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</si>
  <si>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</si>
  <si>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</si>
  <si>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</si>
  <si>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</si>
  <si>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</si>
  <si>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</si>
  <si>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</si>
  <si>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</si>
  <si>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</si>
  <si>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</si>
  <si>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</si>
  <si>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</si>
  <si>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</si>
  <si>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</si>
  <si>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</si>
  <si>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</si>
  <si>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</si>
  <si>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</si>
  <si>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</si>
  <si>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</si>
  <si>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</si>
  <si>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</si>
  <si>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</si>
  <si>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</si>
  <si>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</si>
  <si>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</si>
  <si>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</si>
  <si>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</si>
  <si>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</si>
  <si>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</si>
  <si>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</si>
  <si>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</si>
  <si>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</si>
  <si>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</si>
  <si>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</si>
  <si>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</si>
  <si>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</si>
  <si>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</si>
  <si>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</si>
  <si>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</si>
  <si>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</si>
  <si>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</si>
  <si>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</si>
  <si>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</si>
  <si>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</si>
  <si>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</si>
  <si>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</si>
  <si>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</si>
  <si>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</si>
  <si>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</si>
  <si>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</si>
  <si>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</si>
  <si>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</si>
  <si>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</si>
  <si>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</si>
  <si>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</si>
  <si>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</si>
  <si>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</si>
  <si>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</si>
  <si>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</si>
  <si>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</si>
  <si>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</si>
  <si>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</si>
  <si>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</si>
  <si>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</si>
  <si>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</si>
  <si>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</si>
  <si>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</si>
  <si>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</si>
  <si>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</si>
  <si>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</si>
  <si>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</si>
  <si>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</si>
  <si>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</si>
  <si>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</si>
  <si>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</si>
  <si>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</si>
  <si>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</si>
  <si>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</si>
  <si>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</si>
  <si>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</si>
  <si>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</si>
  <si>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</si>
  <si>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</si>
  <si>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</si>
  <si>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</si>
  <si>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</si>
  <si>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</si>
  <si>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</si>
  <si>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</si>
  <si>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</si>
  <si>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</si>
  <si>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</si>
  <si>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</si>
  <si>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</si>
  <si>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</si>
  <si>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</si>
  <si>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</si>
  <si>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</si>
  <si>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</si>
  <si>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</si>
  <si>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</si>
  <si>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</si>
  <si>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</si>
  <si>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</si>
  <si>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</si>
  <si>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</si>
  <si>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</si>
  <si>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</si>
  <si>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</si>
  <si>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</si>
  <si>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</si>
  <si>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</si>
  <si>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</si>
  <si>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</si>
  <si>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</si>
  <si>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</si>
  <si>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</si>
  <si>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</si>
  <si>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</si>
  <si>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</si>
  <si>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</si>
  <si>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</si>
  <si>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</si>
  <si>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</si>
  <si>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</si>
  <si>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</si>
  <si>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</si>
  <si>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</si>
  <si>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</si>
  <si>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</si>
  <si>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</si>
  <si>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</si>
  <si>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</si>
  <si>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</si>
  <si>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</si>
  <si>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</si>
  <si>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</si>
  <si>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</si>
  <si>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</si>
  <si>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</si>
  <si>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</si>
  <si>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</si>
  <si>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</si>
  <si>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</si>
  <si>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</si>
  <si>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</si>
  <si>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</si>
  <si>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</si>
  <si>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</si>
  <si>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</si>
  <si>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</si>
  <si>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</si>
  <si>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</si>
  <si>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</si>
  <si>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</si>
  <si>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</si>
  <si>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</si>
  <si>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</si>
  <si>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</si>
  <si>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</si>
  <si>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</si>
  <si>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</si>
  <si>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</si>
  <si>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</si>
  <si>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</si>
  <si>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</si>
  <si>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</si>
  <si>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</si>
  <si>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</si>
  <si>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</si>
  <si>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</si>
  <si>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</si>
  <si>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</si>
  <si>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</si>
  <si>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</si>
  <si>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</si>
  <si>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</si>
  <si>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</si>
  <si>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</si>
  <si>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</si>
  <si>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</si>
  <si>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</si>
  <si>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</si>
  <si>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</si>
  <si>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</si>
  <si>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</si>
  <si>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</si>
  <si>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</si>
  <si>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</si>
  <si>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</si>
  <si>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</si>
  <si>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</si>
  <si>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</si>
  <si>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</si>
  <si>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</si>
  <si>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</si>
  <si>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</si>
  <si>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</si>
  <si>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</si>
  <si>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</si>
  <si>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</si>
  <si>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</si>
  <si>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</si>
  <si>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</si>
  <si>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</si>
  <si>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</si>
  <si>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</si>
  <si>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</si>
  <si>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</si>
  <si>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</si>
  <si>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</si>
  <si>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</si>
  <si>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</si>
  <si>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</si>
  <si>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</si>
  <si>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</si>
  <si>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</si>
  <si>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</si>
  <si>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</si>
  <si>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</si>
  <si>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</si>
  <si>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</si>
  <si>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</si>
  <si>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</si>
  <si>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</si>
  <si>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</si>
  <si>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</si>
  <si>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</si>
  <si>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</si>
  <si>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</si>
  <si>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</si>
  <si>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</si>
  <si>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</si>
  <si>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</si>
  <si>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</si>
  <si>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</si>
  <si>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</si>
  <si>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</si>
  <si>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</si>
  <si>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</si>
  <si>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</si>
  <si>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</si>
  <si>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</si>
  <si>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</si>
  <si>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</si>
  <si>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</si>
  <si>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</si>
  <si>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</si>
  <si>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</si>
  <si>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</si>
  <si>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</si>
  <si>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</si>
  <si>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</si>
  <si>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</si>
  <si>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</si>
  <si>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</si>
  <si>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</si>
  <si>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</si>
  <si>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</si>
  <si>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</si>
  <si>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</si>
  <si>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</si>
  <si>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</si>
  <si>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</si>
  <si>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</si>
  <si>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</si>
  <si>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</si>
  <si>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</si>
  <si>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</si>
  <si>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</si>
  <si>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</si>
  <si>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</si>
  <si>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</si>
  <si>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</si>
  <si>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</si>
  <si>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</si>
  <si>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</si>
  <si>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</si>
  <si>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</si>
  <si>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</si>
  <si>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</si>
  <si>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</si>
  <si>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</si>
  <si>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</si>
  <si>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</si>
  <si>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</si>
  <si>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</si>
  <si>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</si>
  <si>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</si>
  <si>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</si>
  <si>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</si>
  <si>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</si>
  <si>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</si>
  <si>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</si>
  <si>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</si>
  <si>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</si>
  <si>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</si>
  <si>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</si>
  <si>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</si>
  <si>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</si>
  <si>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</si>
  <si>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</si>
  <si>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</si>
  <si>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</si>
  <si>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</si>
  <si>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</si>
  <si>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</si>
  <si>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</si>
  <si>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</si>
  <si>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</si>
  <si>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</si>
  <si>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</si>
  <si>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</si>
  <si>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</si>
  <si>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</si>
  <si>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</si>
  <si>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</si>
  <si>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</si>
  <si>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</si>
  <si>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</si>
  <si>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</si>
  <si>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</si>
  <si>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</si>
  <si>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</si>
  <si>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</si>
  <si>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</si>
  <si>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</si>
  <si>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</si>
  <si>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</si>
  <si>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</si>
  <si>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</si>
  <si>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</si>
  <si>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</si>
  <si>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</si>
  <si>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</si>
  <si>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</si>
  <si>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</si>
  <si>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</si>
  <si>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</si>
  <si>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</si>
  <si>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</si>
  <si>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</si>
  <si>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</si>
  <si>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</si>
  <si>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</si>
  <si>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</si>
  <si>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</si>
  <si>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</si>
  <si>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</si>
  <si>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</si>
  <si>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</si>
  <si>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</si>
  <si>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</si>
  <si>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</si>
  <si>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</si>
  <si>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</si>
  <si>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</si>
  <si>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</si>
  <si>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</si>
  <si>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</si>
  <si>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</si>
  <si>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</si>
  <si>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</si>
  <si>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</si>
  <si>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</si>
  <si>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</si>
  <si>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</si>
  <si>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</si>
  <si>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</si>
  <si>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</si>
  <si>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</si>
  <si>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</si>
  <si>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</si>
  <si>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</si>
  <si>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</si>
  <si>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</si>
  <si>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</si>
  <si>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</si>
  <si>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</si>
  <si>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</si>
  <si>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</si>
  <si>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</si>
  <si>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</si>
  <si>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</si>
  <si>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</si>
  <si>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</si>
  <si>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</si>
  <si>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</si>
  <si>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</si>
  <si>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</si>
  <si>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</si>
  <si>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</si>
  <si>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</si>
  <si>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</si>
  <si>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</si>
  <si>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</si>
  <si>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</si>
  <si>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</si>
  <si>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</si>
  <si>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</si>
  <si>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</si>
  <si>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</si>
  <si>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</si>
  <si>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</si>
  <si>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</si>
  <si>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</si>
  <si>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</si>
  <si>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</si>
  <si>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</si>
  <si>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</si>
  <si>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</si>
  <si>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</si>
  <si>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</si>
  <si>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</si>
  <si>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</si>
  <si>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</si>
  <si>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</si>
  <si>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</si>
  <si>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</si>
  <si>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</si>
  <si>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</si>
  <si>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</si>
  <si>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</si>
  <si>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</si>
  <si>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</si>
  <si>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</si>
  <si>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</si>
  <si>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</si>
  <si>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</si>
  <si>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</si>
  <si>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</si>
  <si>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</si>
  <si>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</si>
  <si>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</si>
  <si>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</si>
  <si>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</si>
  <si>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</si>
  <si>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</si>
  <si>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</si>
  <si>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</si>
  <si>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</si>
  <si>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</si>
  <si>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</si>
  <si>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</si>
  <si>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</si>
  <si>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</si>
  <si>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</si>
  <si>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</si>
  <si>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</si>
  <si>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</si>
  <si>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</si>
  <si>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</si>
  <si>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</si>
  <si>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</si>
  <si>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</si>
  <si>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</si>
  <si>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</si>
  <si>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</si>
  <si>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</si>
  <si>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</si>
  <si>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</si>
  <si>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</si>
  <si>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</si>
  <si>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</si>
  <si>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</si>
  <si>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</si>
  <si>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</si>
  <si>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</si>
  <si>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</si>
  <si>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</si>
  <si>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</si>
  <si>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</si>
  <si>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</si>
  <si>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</si>
  <si>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</si>
  <si>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</si>
  <si>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</si>
  <si>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</si>
  <si>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</si>
  <si>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</si>
  <si>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</si>
  <si>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</si>
  <si>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</si>
  <si>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</si>
  <si>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</si>
  <si>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</si>
  <si>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</si>
  <si>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</si>
  <si>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</si>
  <si>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</si>
  <si>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</si>
  <si>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</si>
  <si>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</si>
  <si>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</si>
  <si>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</si>
  <si>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</si>
  <si>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</si>
  <si>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</si>
  <si>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</si>
  <si>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</si>
  <si>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</si>
  <si>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</si>
  <si>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</si>
  <si>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</si>
  <si>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</si>
  <si>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</si>
  <si>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</si>
  <si>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</si>
  <si>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</si>
  <si>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</si>
  <si>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</si>
  <si>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</si>
  <si>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</si>
  <si>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</si>
  <si>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</si>
  <si>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</si>
  <si>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</si>
  <si>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</si>
  <si>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</si>
  <si>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</si>
  <si>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</si>
  <si>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</si>
  <si>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</si>
  <si>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</si>
  <si>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</si>
  <si>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</si>
  <si>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</si>
  <si>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</si>
  <si>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</si>
  <si>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</si>
  <si>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</si>
  <si>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</si>
  <si>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</si>
  <si>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</si>
  <si>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</si>
  <si>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</si>
  <si>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</si>
  <si>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</si>
  <si>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</si>
  <si>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</si>
  <si>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</si>
  <si>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</si>
  <si>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</si>
  <si>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</si>
  <si>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</si>
  <si>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</si>
  <si>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</si>
  <si>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</si>
  <si>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</si>
  <si>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</si>
  <si>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</si>
  <si>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</si>
  <si>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</si>
  <si>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</si>
  <si>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</si>
  <si>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</si>
  <si>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</si>
  <si>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</si>
  <si>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</si>
  <si>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</si>
  <si>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</si>
  <si>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</si>
  <si>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</si>
  <si>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</si>
  <si>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</si>
  <si>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</si>
  <si>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</si>
  <si>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</si>
  <si>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</si>
  <si>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</si>
  <si>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</si>
  <si>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</si>
  <si>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</si>
  <si>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</si>
  <si>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</si>
  <si>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</si>
  <si>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</si>
  <si>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</si>
  <si>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</si>
  <si>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</si>
  <si>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</si>
  <si>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</si>
  <si>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</si>
  <si>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</si>
  <si>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</si>
  <si>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</si>
  <si>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</si>
  <si>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</si>
  <si>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</si>
  <si>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</si>
  <si>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</si>
  <si>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</si>
  <si>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</si>
  <si>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</si>
  <si>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</si>
  <si>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</si>
  <si>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</si>
  <si>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</si>
  <si>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</si>
  <si>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</si>
  <si>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</si>
  <si>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</si>
  <si>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</si>
  <si>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</si>
  <si>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</si>
  <si>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</si>
  <si>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</si>
  <si>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</si>
  <si>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</si>
  <si>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</si>
  <si>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</si>
  <si>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</si>
  <si>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</si>
  <si>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</si>
  <si>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</si>
  <si>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</si>
  <si>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</si>
  <si>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</si>
  <si>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</si>
  <si>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</si>
  <si>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</si>
  <si>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</si>
  <si>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</si>
  <si>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</si>
  <si>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</si>
  <si>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</si>
  <si>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</si>
  <si>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</si>
  <si>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</si>
  <si>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</si>
  <si>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</si>
  <si>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</si>
  <si>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</si>
  <si>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</si>
  <si>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</si>
  <si>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</si>
  <si>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</si>
  <si>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</si>
  <si>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</si>
  <si>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</si>
  <si>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</si>
  <si>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</si>
  <si>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</si>
  <si>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</si>
  <si>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</si>
  <si>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</si>
  <si>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</si>
  <si>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</si>
  <si>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</si>
  <si>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</si>
  <si>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</si>
  <si>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</si>
  <si>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</si>
  <si>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</si>
  <si>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</si>
  <si>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</si>
  <si>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</si>
  <si>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</si>
  <si>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</si>
  <si>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</si>
  <si>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</si>
  <si>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</si>
  <si>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</si>
  <si>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</si>
  <si>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</si>
  <si>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</si>
  <si>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</si>
  <si>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</si>
  <si>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</si>
  <si>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</si>
  <si>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</si>
  <si>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</si>
  <si>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</si>
  <si>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</si>
  <si>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</si>
  <si>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</si>
  <si>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</si>
  <si>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</si>
  <si>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</si>
  <si>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</si>
  <si>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</si>
  <si>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</si>
  <si>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</si>
  <si>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</si>
  <si>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</si>
  <si>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</si>
  <si>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</si>
  <si>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</si>
  <si>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</si>
  <si>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</si>
  <si>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</si>
  <si>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</si>
  <si>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</si>
  <si>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</si>
  <si>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</si>
  <si>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</si>
  <si>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</si>
  <si>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</si>
  <si>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</si>
  <si>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</si>
  <si>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</si>
  <si>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</si>
  <si>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</si>
  <si>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</si>
  <si>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</si>
  <si>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</si>
  <si>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</si>
  <si>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</si>
  <si>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</si>
  <si>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</si>
  <si>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</si>
  <si>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</si>
  <si>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</si>
  <si>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</si>
  <si>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</si>
  <si>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</si>
  <si>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</si>
  <si>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</si>
  <si>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</si>
  <si>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</si>
  <si>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</si>
  <si>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</si>
  <si>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</si>
  <si>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</si>
  <si>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</si>
  <si>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</si>
  <si>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</si>
  <si>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</si>
  <si>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</si>
  <si>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</si>
  <si>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</si>
  <si>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</si>
  <si>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</si>
  <si>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</si>
  <si>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</si>
  <si>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</si>
  <si>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</si>
  <si>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</si>
  <si>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</si>
  <si>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</si>
  <si>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</si>
  <si>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</si>
  <si>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</si>
  <si>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</si>
  <si>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</si>
  <si>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</si>
  <si>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</si>
  <si>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</si>
  <si>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</si>
  <si>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</si>
  <si>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</si>
  <si>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</si>
  <si>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</si>
  <si>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</si>
  <si>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</si>
  <si>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</si>
  <si>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</si>
  <si>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</si>
  <si>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</si>
  <si>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</si>
  <si>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</si>
  <si>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</si>
  <si>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</si>
  <si>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</si>
  <si>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</si>
  <si>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</si>
  <si>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</si>
  <si>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</si>
  <si>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</si>
  <si>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</si>
  <si>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</si>
  <si>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</si>
  <si>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</si>
  <si>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</si>
  <si>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</si>
  <si>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</si>
  <si>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</si>
  <si>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</si>
  <si>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</si>
  <si>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</si>
  <si>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</si>
  <si>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</si>
  <si>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</si>
  <si>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</si>
  <si>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</si>
  <si>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</si>
  <si>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</si>
  <si>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</si>
  <si>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</si>
  <si>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</si>
  <si>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</si>
  <si>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</si>
  <si>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</si>
  <si>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</si>
  <si>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</si>
  <si>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</si>
  <si>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</si>
  <si>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</si>
  <si>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</si>
  <si>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</si>
  <si>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</si>
  <si>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</si>
  <si>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</si>
  <si>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</si>
  <si>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</si>
  <si>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</si>
  <si>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</si>
  <si>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</si>
  <si>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</si>
  <si>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</si>
  <si>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</si>
  <si>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</si>
  <si>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</si>
  <si>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</si>
  <si>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</si>
  <si>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</si>
  <si>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</si>
  <si>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</si>
  <si>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</si>
  <si>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</si>
  <si>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</si>
  <si>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</si>
  <si>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</si>
  <si>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</si>
  <si>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</si>
  <si>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</si>
  <si>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</si>
  <si>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</si>
  <si>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</si>
  <si>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</si>
  <si>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</si>
  <si>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</si>
  <si>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</si>
  <si>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</si>
  <si>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</si>
  <si>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</si>
  <si>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</si>
  <si>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</si>
  <si>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</si>
  <si>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</si>
  <si>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</si>
  <si>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</si>
  <si>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</si>
  <si>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</si>
  <si>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</si>
  <si>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</si>
  <si>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</si>
  <si>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</si>
  <si>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</si>
  <si>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</si>
  <si>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</si>
  <si>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</si>
  <si>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</si>
  <si>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</si>
  <si>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</si>
  <si>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</si>
  <si>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</si>
  <si>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</si>
  <si>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</si>
  <si>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</si>
  <si>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</si>
  <si>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</si>
  <si>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</si>
  <si>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</si>
  <si>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</si>
  <si>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</si>
  <si>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</si>
  <si>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</si>
  <si>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</si>
  <si>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</si>
  <si>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</si>
  <si>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</si>
  <si>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</si>
  <si>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</si>
  <si>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</si>
  <si>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</si>
  <si>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</si>
  <si>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</si>
  <si>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</si>
  <si>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</si>
  <si>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</si>
  <si>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</si>
  <si>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</si>
  <si>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</si>
  <si>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</si>
  <si>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</si>
  <si>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</si>
  <si>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</si>
  <si>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</si>
  <si>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</si>
  <si>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</si>
  <si>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</si>
  <si>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</si>
  <si>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</si>
  <si>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</si>
  <si>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</si>
  <si>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</si>
  <si>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</si>
  <si>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</si>
  <si>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</si>
  <si>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</si>
  <si>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</si>
  <si>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</si>
  <si>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</si>
  <si>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</si>
  <si>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</si>
  <si>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</si>
  <si>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</si>
  <si>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</si>
  <si>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</si>
  <si>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</si>
  <si>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</si>
  <si>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</si>
  <si>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</si>
  <si>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</si>
  <si>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</si>
  <si>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</si>
  <si>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</si>
  <si>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</si>
  <si>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</si>
  <si>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</si>
  <si>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</si>
  <si>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</si>
  <si>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</si>
  <si>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</si>
  <si>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</si>
  <si>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</si>
  <si>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</si>
  <si>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</si>
  <si>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</si>
  <si>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</si>
  <si>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</si>
  <si>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</si>
  <si>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</si>
  <si>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</si>
  <si>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</si>
  <si>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</si>
  <si>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</si>
  <si>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</si>
  <si>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</si>
  <si>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</si>
  <si>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</si>
  <si>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</si>
  <si>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</si>
  <si>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</si>
  <si>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</si>
  <si>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</si>
  <si>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</si>
  <si>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</si>
  <si>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</si>
  <si>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</si>
  <si>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</si>
  <si>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</si>
  <si>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</si>
  <si>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</si>
  <si>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</si>
  <si>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</si>
  <si>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</si>
  <si>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</si>
  <si>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</si>
  <si>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</si>
  <si>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</si>
  <si>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</si>
  <si>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</si>
  <si>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</si>
  <si>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</si>
  <si>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</si>
  <si>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</si>
  <si>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</si>
  <si>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</si>
  <si>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</si>
  <si>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</si>
  <si>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</si>
  <si>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</si>
  <si>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</si>
  <si>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</si>
  <si>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</si>
  <si>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</si>
  <si>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</si>
  <si>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</si>
  <si>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</si>
  <si>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</si>
  <si>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</si>
  <si>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</si>
  <si>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</si>
  <si>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</si>
  <si>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</si>
  <si>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</si>
  <si>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</si>
  <si>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</si>
  <si>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</si>
  <si>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</si>
  <si>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</si>
  <si>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</si>
  <si>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</si>
  <si>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</si>
  <si>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</si>
  <si>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</si>
  <si>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</si>
  <si>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</si>
  <si>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</si>
  <si>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</si>
  <si>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</si>
  <si>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</si>
  <si>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</si>
  <si>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</si>
  <si>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</si>
  <si>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</si>
  <si>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</si>
  <si>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</si>
  <si>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</si>
  <si>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</si>
  <si>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</si>
  <si>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</si>
  <si>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</si>
  <si>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</si>
  <si>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</si>
  <si>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</si>
  <si>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</si>
  <si>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</si>
  <si>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</si>
  <si>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</si>
  <si>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</si>
  <si>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</si>
  <si>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</si>
  <si>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</si>
  <si>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</si>
  <si>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</si>
  <si>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</si>
  <si>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</si>
  <si>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</si>
  <si>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</si>
  <si>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</si>
  <si>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</si>
  <si>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</si>
  <si>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</si>
  <si>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</si>
  <si>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</si>
  <si>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</si>
  <si>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</si>
  <si>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</si>
  <si>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</si>
  <si>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</si>
  <si>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</si>
  <si>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</si>
  <si>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</si>
  <si>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</si>
  <si>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</si>
  <si>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</si>
  <si>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</si>
  <si>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</si>
  <si>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</si>
  <si>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</si>
  <si>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</si>
  <si>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</si>
  <si>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</si>
  <si>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</si>
  <si>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</si>
  <si>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</si>
  <si>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</si>
  <si>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</si>
  <si>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</si>
  <si>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</si>
  <si>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</si>
  <si>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</si>
  <si>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</si>
  <si>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</si>
  <si>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</si>
  <si>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</si>
  <si>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</si>
  <si>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</si>
  <si>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</si>
  <si>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</si>
  <si>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</si>
  <si>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</si>
  <si>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</si>
  <si>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</si>
  <si>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</si>
  <si>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</si>
  <si>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</si>
  <si>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</si>
  <si>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</si>
  <si>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</si>
  <si>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</si>
  <si>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</si>
  <si>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</si>
  <si>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</si>
  <si>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</si>
  <si>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</si>
  <si>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</si>
  <si>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</si>
  <si>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</si>
  <si>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</si>
  <si>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</si>
  <si>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</si>
  <si>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</si>
  <si>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</si>
  <si>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</si>
  <si>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</si>
  <si>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</si>
  <si>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</si>
  <si>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</si>
  <si>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</si>
  <si>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</si>
  <si>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</si>
  <si>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</si>
  <si>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</si>
  <si>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</si>
  <si>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</si>
  <si>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</si>
  <si>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</si>
  <si>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</si>
  <si>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</si>
  <si>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</si>
  <si>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</si>
  <si>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</si>
  <si>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</si>
  <si>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</si>
  <si>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</si>
  <si>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</si>
  <si>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</si>
  <si>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</si>
  <si>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</si>
  <si>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</si>
  <si>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</si>
  <si>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</si>
  <si>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</si>
  <si>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</si>
  <si>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</si>
  <si>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</si>
  <si>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</si>
  <si>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</si>
  <si>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</si>
  <si>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</si>
  <si>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</si>
  <si>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</si>
  <si>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</si>
  <si>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</si>
  <si>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</si>
  <si>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</si>
  <si>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</si>
  <si>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</si>
  <si>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</si>
  <si>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</si>
  <si>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</si>
  <si>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</si>
  <si>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</si>
  <si>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</si>
  <si>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</si>
  <si>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</si>
  <si>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</si>
  <si>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</si>
  <si>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</si>
  <si>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</si>
  <si>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</si>
  <si>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</si>
  <si>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</si>
  <si>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</si>
  <si>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</si>
  <si>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</si>
  <si>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</si>
  <si>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</si>
  <si>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</si>
  <si>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</si>
  <si>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</si>
  <si>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</si>
  <si>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</si>
  <si>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</si>
  <si>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</si>
  <si>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</si>
  <si>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</si>
  <si>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</si>
  <si>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</si>
  <si>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</si>
  <si>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</si>
  <si>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</si>
  <si>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</si>
  <si>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</si>
  <si>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</si>
  <si>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</si>
  <si>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</si>
  <si>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</si>
  <si>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</si>
  <si>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</si>
  <si>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</si>
  <si>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</si>
  <si>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</si>
  <si>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</si>
  <si>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</si>
  <si>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</si>
  <si>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</si>
  <si>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</si>
  <si>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</si>
  <si>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</si>
  <si>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</si>
  <si>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</si>
  <si>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</si>
  <si>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</si>
  <si>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</si>
  <si>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</si>
  <si>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</si>
  <si>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</si>
  <si>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</si>
  <si>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</si>
  <si>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</si>
  <si>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</si>
  <si>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</si>
  <si>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</si>
  <si>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</si>
  <si>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</si>
  <si>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</si>
  <si>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</si>
  <si>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</si>
  <si>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</si>
  <si>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</si>
  <si>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</si>
  <si>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</si>
  <si>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</si>
  <si>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</si>
  <si>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</si>
  <si>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</si>
  <si>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</si>
  <si>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</si>
  <si>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</si>
  <si>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</si>
  <si>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</si>
  <si>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</si>
  <si>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</si>
  <si>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</si>
  <si>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</si>
  <si>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</si>
  <si>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</si>
  <si>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</si>
  <si>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</si>
  <si>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</si>
  <si>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</si>
  <si>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</si>
  <si>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</si>
  <si>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</si>
  <si>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</si>
  <si>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</si>
  <si>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</si>
  <si>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</si>
  <si>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</si>
  <si>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</si>
  <si>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</si>
  <si>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</si>
  <si>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</si>
  <si>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</si>
  <si>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</si>
  <si>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</si>
  <si>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</si>
  <si>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</si>
  <si>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</si>
  <si>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</si>
  <si>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</si>
  <si>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</si>
  <si>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</si>
  <si>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</si>
  <si>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</si>
  <si>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</si>
  <si>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</si>
  <si>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</si>
  <si>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</si>
  <si>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</si>
  <si>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</si>
  <si>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</si>
  <si>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</si>
  <si>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</si>
  <si>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</si>
  <si>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</si>
  <si>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</si>
  <si>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</si>
  <si>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</si>
  <si>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</si>
  <si>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</si>
  <si>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</si>
  <si>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</si>
  <si>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</si>
  <si>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</si>
  <si>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</si>
  <si>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</si>
  <si>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</si>
  <si>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</si>
  <si>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</si>
  <si>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</si>
  <si>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</si>
  <si>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</si>
  <si>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</si>
  <si>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</si>
  <si>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</si>
  <si>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</si>
  <si>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</si>
  <si>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</si>
  <si>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</si>
  <si>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</si>
  <si>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</si>
  <si>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</si>
  <si>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</si>
  <si>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</si>
  <si>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</si>
  <si>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</si>
  <si>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</si>
  <si>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</si>
  <si>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</si>
  <si>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</si>
  <si>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</si>
  <si>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</si>
  <si>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</si>
  <si>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</si>
  <si>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</si>
  <si>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</si>
  <si>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</si>
  <si>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</si>
  <si>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</si>
  <si>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</si>
  <si>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</si>
  <si>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</si>
  <si>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</si>
  <si>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</si>
  <si>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</si>
  <si>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</si>
  <si>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</si>
  <si>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</si>
  <si>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</si>
  <si>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</si>
  <si>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</si>
  <si>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</si>
  <si>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</si>
  <si>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</si>
  <si>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</si>
  <si>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</si>
  <si>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</si>
  <si>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</si>
  <si>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</si>
  <si>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</si>
  <si>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</si>
  <si>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</si>
  <si>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</si>
  <si>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</si>
  <si>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</si>
  <si>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</si>
  <si>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</si>
  <si>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</si>
  <si>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</si>
  <si>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</si>
  <si>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</si>
  <si>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</si>
  <si>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</si>
  <si>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</si>
  <si>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</si>
  <si>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</si>
  <si>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</si>
  <si>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</si>
  <si>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</si>
  <si>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</si>
  <si>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</si>
  <si>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</si>
  <si>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</si>
  <si>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</si>
  <si>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</si>
  <si>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</si>
  <si>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</si>
  <si>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</si>
  <si>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</si>
  <si>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</si>
  <si>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</si>
  <si>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</si>
  <si>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</si>
  <si>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</si>
  <si>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</si>
  <si>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</si>
  <si>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</si>
  <si>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</si>
  <si>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</si>
  <si>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</si>
  <si>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</si>
  <si>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</si>
  <si>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</si>
  <si>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</si>
  <si>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</si>
  <si>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</si>
  <si>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</si>
  <si>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</si>
  <si>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</si>
  <si>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</si>
  <si>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</si>
  <si>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</si>
  <si>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</si>
  <si>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</si>
  <si>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</si>
  <si>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</si>
  <si>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</si>
  <si>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</si>
  <si>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</si>
  <si>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</si>
  <si>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</si>
  <si>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</si>
  <si>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</si>
  <si>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</si>
  <si>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</si>
  <si>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</si>
  <si>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</si>
  <si>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</si>
  <si>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</si>
  <si>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</si>
  <si>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</si>
  <si>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</si>
  <si>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</si>
  <si>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</si>
  <si>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</si>
  <si>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</si>
  <si>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</si>
  <si>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</si>
  <si>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</si>
  <si>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</si>
  <si>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</si>
  <si>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</si>
  <si>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</si>
  <si>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</si>
  <si>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</si>
  <si>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</si>
  <si>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</si>
  <si>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</si>
  <si>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</si>
  <si>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</si>
  <si>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</si>
  <si>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</si>
  <si>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</si>
  <si>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</si>
  <si>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</si>
  <si>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</si>
  <si>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</si>
  <si>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</si>
  <si>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</si>
  <si>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</si>
  <si>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</si>
  <si>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</si>
  <si>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</si>
  <si>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</si>
  <si>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</si>
  <si>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</si>
  <si>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</si>
  <si>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</si>
  <si>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</si>
  <si>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</si>
  <si>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</si>
  <si>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</si>
  <si>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</si>
  <si>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</si>
  <si>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</si>
  <si>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</si>
  <si>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</si>
  <si>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</si>
  <si>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</si>
  <si>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</si>
  <si>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</si>
  <si>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</si>
  <si>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</si>
  <si>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</si>
  <si>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</si>
  <si>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</si>
  <si>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</si>
  <si>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</si>
  <si>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</si>
  <si>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</si>
  <si>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</si>
  <si>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</si>
  <si>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</si>
  <si>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</si>
  <si>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</si>
  <si>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</si>
  <si>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</si>
  <si>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</si>
  <si>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</si>
  <si>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</si>
  <si>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</si>
  <si>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</si>
  <si>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</si>
  <si>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</si>
  <si>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</si>
  <si>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</si>
  <si>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</si>
  <si>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</si>
  <si>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</si>
  <si>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</si>
  <si>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</si>
  <si>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</si>
  <si>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</si>
  <si>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</si>
  <si>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</si>
  <si>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</si>
  <si>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</si>
  <si>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</si>
  <si>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</si>
  <si>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</si>
  <si>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</si>
  <si>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</si>
  <si>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</si>
  <si>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</si>
  <si>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</si>
  <si>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</si>
  <si>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</si>
  <si>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</si>
  <si>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</si>
  <si>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</si>
  <si>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</si>
  <si>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</si>
  <si>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</si>
  <si>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</si>
  <si>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</si>
  <si>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</si>
  <si>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</si>
  <si>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</si>
  <si>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</si>
  <si>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</si>
  <si>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</si>
  <si>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</si>
  <si>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</si>
  <si>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</si>
  <si>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</si>
  <si>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</si>
  <si>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</si>
  <si>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</si>
  <si>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</si>
  <si>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</si>
  <si>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</si>
  <si>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</si>
  <si>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</si>
  <si>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</si>
  <si>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</si>
  <si>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</si>
  <si>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</si>
  <si>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</si>
  <si>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</si>
  <si>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</si>
  <si>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</si>
  <si>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</si>
  <si>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</si>
  <si>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</si>
  <si>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</si>
  <si>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</si>
  <si>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</si>
  <si>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</si>
  <si>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</si>
  <si>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</si>
  <si>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</si>
  <si>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</si>
  <si>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</si>
  <si>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</si>
  <si>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</si>
  <si>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</si>
  <si>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</si>
  <si>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</si>
  <si>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</si>
  <si>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</si>
  <si>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</si>
  <si>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</si>
  <si>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</si>
  <si>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</si>
  <si>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</si>
  <si>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</si>
  <si>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</si>
  <si>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</si>
  <si>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</si>
  <si>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</si>
  <si>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</si>
  <si>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</si>
  <si>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</si>
  <si>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</si>
  <si>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</si>
  <si>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</si>
  <si>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</si>
  <si>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</si>
  <si>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</si>
  <si>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</si>
  <si>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</si>
  <si>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</si>
  <si>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</si>
  <si>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</si>
  <si>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</si>
  <si>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</si>
  <si>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</si>
  <si>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</si>
  <si>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</si>
  <si>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</si>
  <si>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</si>
  <si>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</si>
  <si>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</si>
  <si>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</si>
  <si>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</si>
  <si>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</si>
  <si>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</si>
  <si>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</si>
  <si>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</si>
  <si>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</si>
  <si>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</si>
  <si>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</si>
  <si>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</si>
  <si>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</si>
  <si>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</si>
  <si>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</si>
  <si>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</si>
  <si>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</si>
  <si>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</si>
  <si>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</si>
  <si>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</si>
  <si>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</si>
  <si>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</si>
  <si>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</si>
  <si>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</si>
  <si>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</si>
  <si>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</si>
  <si>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</si>
  <si>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</si>
  <si>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</si>
  <si>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</si>
  <si>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</si>
  <si>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</si>
  <si>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</si>
  <si>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</si>
  <si>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</si>
  <si>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</si>
  <si>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</si>
  <si>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</si>
  <si>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</si>
  <si>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</si>
  <si>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</si>
  <si>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</si>
  <si>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</si>
  <si>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</si>
  <si>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</si>
  <si>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</si>
  <si>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</si>
  <si>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</si>
  <si>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</si>
  <si>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</si>
  <si>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</si>
  <si>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</si>
  <si>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</si>
  <si>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</si>
  <si>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</si>
  <si>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</si>
  <si>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</si>
  <si>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</si>
  <si>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</si>
  <si>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</si>
  <si>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</si>
  <si>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</si>
  <si>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</si>
  <si>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</si>
  <si>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</si>
  <si>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</si>
  <si>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</si>
  <si>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</si>
  <si>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</si>
  <si>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</si>
  <si>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</si>
  <si>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</si>
  <si>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</si>
  <si>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</si>
  <si>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</si>
  <si>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</si>
  <si>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</si>
  <si>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</si>
  <si>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</si>
  <si>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</si>
  <si>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</si>
  <si>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</si>
  <si>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</si>
  <si>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</si>
  <si>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</si>
  <si>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</si>
  <si>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</si>
  <si>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</si>
  <si>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</si>
  <si>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</si>
  <si>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</si>
  <si>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</si>
  <si>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</si>
  <si>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</si>
  <si>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</si>
  <si>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</si>
  <si>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</si>
  <si>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</si>
  <si>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</si>
  <si>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</si>
  <si>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</si>
  <si>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</si>
  <si>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</si>
  <si>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</si>
  <si>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</si>
  <si>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</si>
  <si>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</si>
  <si>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</si>
  <si>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</si>
  <si>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</si>
  <si>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</si>
  <si>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</si>
  <si>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</si>
  <si>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</si>
  <si>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</si>
  <si>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</si>
  <si>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</si>
  <si>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</si>
  <si>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</si>
  <si>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</si>
  <si>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</si>
  <si>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</si>
  <si>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</si>
  <si>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</si>
  <si>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</si>
  <si>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</si>
  <si>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</si>
  <si>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</si>
  <si>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</si>
  <si>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</si>
  <si>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</si>
  <si>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</si>
  <si>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</si>
  <si>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</si>
  <si>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</si>
  <si>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</si>
  <si>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</si>
  <si>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</si>
  <si>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</si>
  <si>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</si>
  <si>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</si>
  <si>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</si>
  <si>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</si>
  <si>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</si>
  <si>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</si>
  <si>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</si>
  <si>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</si>
  <si>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</si>
  <si>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</si>
  <si>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</si>
  <si>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</si>
  <si>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</si>
  <si>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</si>
  <si>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</si>
  <si>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</si>
  <si>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</si>
  <si>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</si>
  <si>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</si>
  <si>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</si>
  <si>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</si>
  <si>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</si>
  <si>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</si>
  <si>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</si>
  <si>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</si>
  <si>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</si>
  <si>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</si>
  <si>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</si>
  <si>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</si>
  <si>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</si>
  <si>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</si>
  <si>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</si>
  <si>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</si>
  <si>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</si>
  <si>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</si>
  <si>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</si>
  <si>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</si>
  <si>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</si>
  <si>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</si>
  <si>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</si>
  <si>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</si>
  <si>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</si>
  <si>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</si>
  <si>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</si>
  <si>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</si>
  <si>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</si>
  <si>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</si>
  <si>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</si>
  <si>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</si>
  <si>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</si>
  <si>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</si>
  <si>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</si>
  <si>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</si>
  <si>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</si>
  <si>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</si>
  <si>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</si>
  <si>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</si>
  <si>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</si>
  <si>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</si>
  <si>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</si>
  <si>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</si>
  <si>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</si>
  <si>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</si>
  <si>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</si>
  <si>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</si>
  <si>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</si>
  <si>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</si>
  <si>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</si>
  <si>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</si>
  <si>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</si>
  <si>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</si>
  <si>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</si>
  <si>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</si>
  <si>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</si>
  <si>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</si>
  <si>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</si>
  <si>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</si>
  <si>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</si>
  <si>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</si>
  <si>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</si>
  <si>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</si>
  <si>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</si>
  <si>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</si>
  <si>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</si>
  <si>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</si>
  <si>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</si>
  <si>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</si>
  <si>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</si>
  <si>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</si>
  <si>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</si>
  <si>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</si>
  <si>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</si>
  <si>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</si>
  <si>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</si>
  <si>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</si>
  <si>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</si>
  <si>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</si>
  <si>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</si>
  <si>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</si>
  <si>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</si>
  <si>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</si>
  <si>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</si>
  <si>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</si>
  <si>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</si>
  <si>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</si>
  <si>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</si>
  <si>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</si>
  <si>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</si>
  <si>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</si>
  <si>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</si>
  <si>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</si>
  <si>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</si>
  <si>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</si>
  <si>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</si>
  <si>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</si>
  <si>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</si>
  <si>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</si>
  <si>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</si>
  <si>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</si>
  <si>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</si>
  <si>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</si>
  <si>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</si>
  <si>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</si>
  <si>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</si>
  <si>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</si>
  <si>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</si>
  <si>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</si>
  <si>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</si>
  <si>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</si>
  <si>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</si>
  <si>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</si>
  <si>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</si>
  <si>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</si>
  <si>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</si>
  <si>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</si>
  <si>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</si>
  <si>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</si>
  <si>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</si>
  <si>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</si>
  <si>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</si>
  <si>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</si>
  <si>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</si>
  <si>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</si>
  <si>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</si>
  <si>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</si>
  <si>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</si>
  <si>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</si>
  <si>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</si>
  <si>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</si>
  <si>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</si>
  <si>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</si>
  <si>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</si>
  <si>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</si>
  <si>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</si>
  <si>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</si>
  <si>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</si>
  <si>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</si>
  <si>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</si>
  <si>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</si>
  <si>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</si>
  <si>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</si>
  <si>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</si>
  <si>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</si>
  <si>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</si>
  <si>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</si>
  <si>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</si>
  <si>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</si>
  <si>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</si>
  <si>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</si>
  <si>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</si>
  <si>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</si>
  <si>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</si>
  <si>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</si>
  <si>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</si>
  <si>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</si>
  <si>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</si>
  <si>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</si>
  <si>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</si>
  <si>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</si>
  <si>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</si>
  <si>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</si>
  <si>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</si>
  <si>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</si>
  <si>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</si>
  <si>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</si>
  <si>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</si>
  <si>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</si>
  <si>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</si>
  <si>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</si>
  <si>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</si>
  <si>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</si>
  <si>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</si>
  <si>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</si>
  <si>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</si>
  <si>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</si>
  <si>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</si>
  <si>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</si>
  <si>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</si>
  <si>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</si>
  <si>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</si>
  <si>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</si>
  <si>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</si>
  <si>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</si>
  <si>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</si>
  <si>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</si>
  <si>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</si>
  <si>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</si>
  <si>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</si>
  <si>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</si>
  <si>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</si>
  <si>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</si>
  <si>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</si>
  <si>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</si>
  <si>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</si>
  <si>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</si>
  <si>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</si>
  <si>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</si>
  <si>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</si>
  <si>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</si>
  <si>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</si>
  <si>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</si>
  <si>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</si>
  <si>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</si>
  <si>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</si>
  <si>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</si>
  <si>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</si>
  <si>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</si>
  <si>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</si>
  <si>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</si>
  <si>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</si>
  <si>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</si>
  <si>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</si>
  <si>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</si>
  <si>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</si>
  <si>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</si>
  <si>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</si>
  <si>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</si>
  <si>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</si>
  <si>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</si>
  <si>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</si>
  <si>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</si>
  <si>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</si>
  <si>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</si>
  <si>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</si>
  <si>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</si>
  <si>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</si>
  <si>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</si>
  <si>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</si>
  <si>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</si>
  <si>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</si>
  <si>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</si>
  <si>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</si>
  <si>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</si>
  <si>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</si>
  <si>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</si>
  <si>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</si>
  <si>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</si>
  <si>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</si>
  <si>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</si>
  <si>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</si>
  <si>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</si>
  <si>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</si>
  <si>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</si>
  <si>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</si>
  <si>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</si>
  <si>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</si>
  <si>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</si>
  <si>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</si>
  <si>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</si>
  <si>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</si>
  <si>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</si>
  <si>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</si>
  <si>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</si>
  <si>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</si>
  <si>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</si>
  <si>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</si>
  <si>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</si>
  <si>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</si>
  <si>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</si>
  <si>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</si>
  <si>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</si>
  <si>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</si>
  <si>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</si>
  <si>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</si>
  <si>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</si>
  <si>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</si>
  <si>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</si>
  <si>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</si>
  <si>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</si>
  <si>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</si>
  <si>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</si>
  <si>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</si>
  <si>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</si>
  <si>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</si>
  <si>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</si>
  <si>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</si>
  <si>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</si>
  <si>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</si>
  <si>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</si>
  <si>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</si>
  <si>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</si>
  <si>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</si>
  <si>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</si>
  <si>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</si>
  <si>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</si>
  <si>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</si>
  <si>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</si>
  <si>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</si>
  <si>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</si>
  <si>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</si>
  <si>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</si>
  <si>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</si>
  <si>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</si>
  <si>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</si>
  <si>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</si>
  <si>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</si>
  <si>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</si>
  <si>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</si>
  <si>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</si>
  <si>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</si>
  <si>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</si>
  <si>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</si>
  <si>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</si>
  <si>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</si>
  <si>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</si>
  <si>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</si>
  <si>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</si>
  <si>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</si>
  <si>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</si>
  <si>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</si>
  <si>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</si>
  <si>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</si>
  <si>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</si>
  <si>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</si>
  <si>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</si>
  <si>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</si>
  <si>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</si>
  <si>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</si>
  <si>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</si>
  <si>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</si>
  <si>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</si>
  <si>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</si>
  <si>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</si>
  <si>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</si>
  <si>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</si>
  <si>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</si>
  <si>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</si>
  <si>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</si>
  <si>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</si>
  <si>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</si>
  <si>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</si>
  <si>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</si>
  <si>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</si>
  <si>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</si>
  <si>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</si>
  <si>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</si>
  <si>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</si>
  <si>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</si>
  <si>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</si>
  <si>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</si>
  <si>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</si>
  <si>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</si>
  <si>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</si>
  <si>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</si>
  <si>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</si>
  <si>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</si>
  <si>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</si>
  <si>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</si>
  <si>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</si>
  <si>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</si>
  <si>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</si>
  <si>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</si>
  <si>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</si>
  <si>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</si>
  <si>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</si>
  <si>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</si>
  <si>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</si>
  <si>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</si>
  <si>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</si>
  <si>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</si>
  <si>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</si>
  <si>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</si>
  <si>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</si>
  <si>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</si>
  <si>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</si>
  <si>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</si>
  <si>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</si>
  <si>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</si>
  <si>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</si>
  <si>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</si>
  <si>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</si>
  <si>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</si>
  <si>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</si>
  <si>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</si>
  <si>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</si>
  <si>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</si>
  <si>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</si>
  <si>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</si>
  <si>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</si>
  <si>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</si>
  <si>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</si>
  <si>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</si>
  <si>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</si>
  <si>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</si>
  <si>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</si>
  <si>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</si>
  <si>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</si>
  <si>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</si>
  <si>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</si>
  <si>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</si>
  <si>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</si>
  <si>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</si>
  <si>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</si>
  <si>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</si>
  <si>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</si>
  <si>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</si>
  <si>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</si>
  <si>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</si>
  <si>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</si>
  <si>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</si>
  <si>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</si>
  <si>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</si>
  <si>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</si>
  <si>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</si>
  <si>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</si>
  <si>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</si>
  <si>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</si>
  <si>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</si>
  <si>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</si>
  <si>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</si>
  <si>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</si>
  <si>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</si>
  <si>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</si>
  <si>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</si>
  <si>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</si>
  <si>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</si>
  <si>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</si>
  <si>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</si>
  <si>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</si>
  <si>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</si>
  <si>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</si>
  <si>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</si>
  <si>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</si>
  <si>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</si>
  <si>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</si>
  <si>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</si>
  <si>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</si>
  <si>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</si>
  <si>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</si>
  <si>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</si>
  <si>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</si>
  <si>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</si>
  <si>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</si>
  <si>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</si>
  <si>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</si>
  <si>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</si>
  <si>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</si>
  <si>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</si>
  <si>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</si>
  <si>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</si>
  <si>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</si>
  <si>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</si>
  <si>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</si>
  <si>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</si>
  <si>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</si>
  <si>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</si>
  <si>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</si>
  <si>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</si>
  <si>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</si>
  <si>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</si>
  <si>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</si>
  <si>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</si>
  <si>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</si>
  <si>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</si>
  <si>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</si>
  <si>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</si>
  <si>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</si>
  <si>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</si>
  <si>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</si>
  <si>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</si>
  <si>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</si>
  <si>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</si>
  <si>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</si>
  <si>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</si>
  <si>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</si>
  <si>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</si>
  <si>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</si>
  <si>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</si>
  <si>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</si>
  <si>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</si>
  <si>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</si>
  <si>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</si>
  <si>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</si>
  <si>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</si>
  <si>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</si>
  <si>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</si>
  <si>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</si>
  <si>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</si>
  <si>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</si>
  <si>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</si>
  <si>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</si>
  <si>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</si>
  <si>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</si>
  <si>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</si>
  <si>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</si>
  <si>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</si>
  <si>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</si>
  <si>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</si>
  <si>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</si>
  <si>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</si>
  <si>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</si>
  <si>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</si>
  <si>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</si>
  <si>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</si>
  <si>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</si>
  <si>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</si>
  <si>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</si>
  <si>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</si>
  <si>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</si>
  <si>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</si>
  <si>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</si>
  <si>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</si>
  <si>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</si>
  <si>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</si>
  <si>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</si>
  <si>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</si>
  <si>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</si>
  <si>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</si>
  <si>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</si>
  <si>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</si>
  <si>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</si>
  <si>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</si>
  <si>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</si>
  <si>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</si>
  <si>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</si>
  <si>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</si>
  <si>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</si>
  <si>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</si>
  <si>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</si>
  <si>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</si>
  <si>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</si>
  <si>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</si>
  <si>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</si>
  <si>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</si>
  <si>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</si>
  <si>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</si>
  <si>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</si>
  <si>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</si>
  <si>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</si>
  <si>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</si>
  <si>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</si>
  <si>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</si>
  <si>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</si>
  <si>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</si>
  <si>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</si>
  <si>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</si>
  <si>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</si>
  <si>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</si>
  <si>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</si>
  <si>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</si>
  <si>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</si>
  <si>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</si>
  <si>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</si>
  <si>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</si>
  <si>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</si>
  <si>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</si>
  <si>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</si>
  <si>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</si>
  <si>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</si>
  <si>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</si>
  <si>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</si>
  <si>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</si>
  <si>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</si>
  <si>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</si>
  <si>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</si>
  <si>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</si>
  <si>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</si>
  <si>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</si>
  <si>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</si>
  <si>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</si>
  <si>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</si>
  <si>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</si>
  <si>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</si>
  <si>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</si>
  <si>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</si>
  <si>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</si>
  <si>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</si>
  <si>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</si>
  <si>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</si>
  <si>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</si>
  <si>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</si>
  <si>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</si>
  <si>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</si>
  <si>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</si>
  <si>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</si>
  <si>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</si>
  <si>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</si>
  <si>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</si>
  <si>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</si>
  <si>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</si>
  <si>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</si>
  <si>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</si>
  <si>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</si>
  <si>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</si>
  <si>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</si>
  <si>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</si>
  <si>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</si>
  <si>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</si>
  <si>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</si>
  <si>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</si>
  <si>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</si>
  <si>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</si>
  <si>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</si>
  <si>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</si>
  <si>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</si>
  <si>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</si>
  <si>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</si>
  <si>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</si>
  <si>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</si>
  <si>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</si>
  <si>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</si>
  <si>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</si>
  <si>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</si>
  <si>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</si>
  <si>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</si>
  <si>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</si>
  <si>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</si>
  <si>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</si>
  <si>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</si>
  <si>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</si>
  <si>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</si>
  <si>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</si>
  <si>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</si>
  <si>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</si>
  <si>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</si>
  <si>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</si>
  <si>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</si>
  <si>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</si>
  <si>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</si>
  <si>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</si>
  <si>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</si>
  <si>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</si>
  <si>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</si>
  <si>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</si>
  <si>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</si>
  <si>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</si>
  <si>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</si>
  <si>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</si>
  <si>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</si>
  <si>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</si>
  <si>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</si>
  <si>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</si>
  <si>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</si>
  <si>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</si>
  <si>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</si>
  <si>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</si>
  <si>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</si>
  <si>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</si>
  <si>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</si>
  <si>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</si>
  <si>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</si>
  <si>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</si>
  <si>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</si>
  <si>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</si>
  <si>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</si>
  <si>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</si>
  <si>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</si>
  <si>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</si>
  <si>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</si>
  <si>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</si>
  <si>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</si>
  <si>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</si>
  <si>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</si>
  <si>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</si>
  <si>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</si>
  <si>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</si>
  <si>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</si>
  <si>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</si>
  <si>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</si>
  <si>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</si>
  <si>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</si>
  <si>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</si>
  <si>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</si>
  <si>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</si>
  <si>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</si>
  <si>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</si>
  <si>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</si>
  <si>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</si>
  <si>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</si>
  <si>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</si>
  <si>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</si>
  <si>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</si>
  <si>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</si>
  <si>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</si>
  <si>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</si>
  <si>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</si>
  <si>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</si>
  <si>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</si>
  <si>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</si>
  <si>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</si>
  <si>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</si>
  <si>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</si>
  <si>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</si>
  <si>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</si>
  <si>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</si>
  <si>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</si>
  <si>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</si>
  <si>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</si>
  <si>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</si>
  <si>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</si>
  <si>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</si>
  <si>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</si>
  <si>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</si>
  <si>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</si>
  <si>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</si>
  <si>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</si>
  <si>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</si>
  <si>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</si>
  <si>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</si>
  <si>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</si>
  <si>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</si>
  <si>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</si>
  <si>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</si>
  <si>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</si>
  <si>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</si>
  <si>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</si>
  <si>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</si>
  <si>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</si>
  <si>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</si>
  <si>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</si>
  <si>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</si>
  <si>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</si>
  <si>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</si>
  <si>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</si>
  <si>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</si>
  <si>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</si>
  <si>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</si>
  <si>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</si>
  <si>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</si>
  <si>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</si>
  <si>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</si>
  <si>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</si>
  <si>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</si>
  <si>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</si>
  <si>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</si>
  <si>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</si>
  <si>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</si>
  <si>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</si>
  <si>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</si>
  <si>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</si>
  <si>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</si>
  <si>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</si>
  <si>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</si>
  <si>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</si>
  <si>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</si>
  <si>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</si>
  <si>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</si>
  <si>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</si>
  <si>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</si>
  <si>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</si>
  <si>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</si>
  <si>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</si>
  <si>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</si>
  <si>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</si>
  <si>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</si>
  <si>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</si>
  <si>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</si>
  <si>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</si>
  <si>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</si>
  <si>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</si>
  <si>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</si>
  <si>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</si>
  <si>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</si>
  <si>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</si>
  <si>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</si>
  <si>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</si>
  <si>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</si>
  <si>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</si>
  <si>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</si>
  <si>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</si>
  <si>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</si>
  <si>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</si>
  <si>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</si>
  <si>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</si>
  <si>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</si>
  <si>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</si>
  <si>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</si>
  <si>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</si>
  <si>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</si>
  <si>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</si>
  <si>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</si>
  <si>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</si>
  <si>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</si>
  <si>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</si>
  <si>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</si>
  <si>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</si>
  <si>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</si>
  <si>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</si>
  <si>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</si>
  <si>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</si>
  <si>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</si>
  <si>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</si>
  <si>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</si>
  <si>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</si>
  <si>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</si>
  <si>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</si>
  <si>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</si>
  <si>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</si>
  <si>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</si>
  <si>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</si>
  <si>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</si>
  <si>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</si>
  <si>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</si>
  <si>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</si>
  <si>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</si>
  <si>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</si>
  <si>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</si>
  <si>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</si>
  <si>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</si>
  <si>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</si>
  <si>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</si>
  <si>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</si>
  <si>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</si>
  <si>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</si>
  <si>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</si>
  <si>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</si>
  <si>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</si>
  <si>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</si>
  <si>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</si>
  <si>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</si>
  <si>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</si>
  <si>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</si>
  <si>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</si>
  <si>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</si>
  <si>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</si>
  <si>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</si>
  <si>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</si>
  <si>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</si>
  <si>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</si>
  <si>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</si>
  <si>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</si>
  <si>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</si>
  <si>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</si>
  <si>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</si>
  <si>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</si>
  <si>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</si>
  <si>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</si>
  <si>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</si>
  <si>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</si>
  <si>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</si>
  <si>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</si>
  <si>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</si>
  <si>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</si>
  <si>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</si>
  <si>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</si>
  <si>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</si>
  <si>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</si>
  <si>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</si>
  <si>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</si>
  <si>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</si>
  <si>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</si>
  <si>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</si>
  <si>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</si>
  <si>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</si>
  <si>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</si>
  <si>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</si>
  <si>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</si>
  <si>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</si>
  <si>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</si>
  <si>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</si>
  <si>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</si>
  <si>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</si>
  <si>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</si>
  <si>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</si>
  <si>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</si>
  <si>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</si>
  <si>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</si>
  <si>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</si>
  <si>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</si>
  <si>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</si>
  <si>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</si>
  <si>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</si>
  <si>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</si>
  <si>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</si>
  <si>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</si>
  <si>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</si>
  <si>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</si>
  <si>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</si>
  <si>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</si>
  <si>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</si>
  <si>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</si>
  <si>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</si>
  <si>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</si>
  <si>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</si>
  <si>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</si>
  <si>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</si>
  <si>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</si>
  <si>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</si>
  <si>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</si>
  <si>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</si>
  <si>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</si>
  <si>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</si>
  <si>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</si>
  <si>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</si>
  <si>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</si>
  <si>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</si>
  <si>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</si>
  <si>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</si>
  <si>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</si>
  <si>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</si>
  <si>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</si>
  <si>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</si>
  <si>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</si>
  <si>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</si>
  <si>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</si>
  <si>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</si>
  <si>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</si>
  <si>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</si>
  <si>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</si>
  <si>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</si>
  <si>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</si>
  <si>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</si>
  <si>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</si>
  <si>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</si>
  <si>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</si>
  <si>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</si>
  <si>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</si>
  <si>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</si>
  <si>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</si>
  <si>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</si>
  <si>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</si>
  <si>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</si>
  <si>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</si>
  <si>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</si>
  <si>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</si>
  <si>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</si>
  <si>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</si>
  <si>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</si>
  <si>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</si>
  <si>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</si>
  <si>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</si>
  <si>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</si>
  <si>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</si>
  <si>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</si>
  <si>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</si>
  <si>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</si>
  <si>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</si>
  <si>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</si>
  <si>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</si>
  <si>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</si>
  <si>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</si>
  <si>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</si>
  <si>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</si>
  <si>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</si>
  <si>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</si>
  <si>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</si>
  <si>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</si>
  <si>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</si>
  <si>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</si>
  <si>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</si>
  <si>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</si>
  <si>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</si>
  <si>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</si>
  <si>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</si>
  <si>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</si>
  <si>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</si>
  <si>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</si>
  <si>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</si>
  <si>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</si>
  <si>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</si>
  <si>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</si>
  <si>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</si>
  <si>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</si>
  <si>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</si>
  <si>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</si>
  <si>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</si>
  <si>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</si>
  <si>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</si>
  <si>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</si>
  <si>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</si>
  <si>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</si>
  <si>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</si>
  <si>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</si>
  <si>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</si>
  <si>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</si>
  <si>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</si>
  <si>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</si>
  <si>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</si>
  <si>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</si>
  <si>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</si>
  <si>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</si>
  <si>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</si>
  <si>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</si>
  <si>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</si>
  <si>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</si>
  <si>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</si>
  <si>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</si>
  <si>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</si>
  <si>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</si>
  <si>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</si>
  <si>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</si>
  <si>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</si>
  <si>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</si>
  <si>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</si>
  <si>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</si>
  <si>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</si>
  <si>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</si>
  <si>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</si>
  <si>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</si>
  <si>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</si>
  <si>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</si>
  <si>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</si>
  <si>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</si>
  <si>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</si>
  <si>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</si>
  <si>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</si>
  <si>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</si>
  <si>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</si>
  <si>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</si>
  <si>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</si>
  <si>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</si>
  <si>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</si>
  <si>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</si>
  <si>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</si>
  <si>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</si>
  <si>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</si>
  <si>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</si>
  <si>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</si>
  <si>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</si>
  <si>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</si>
  <si>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</si>
  <si>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</si>
  <si>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</si>
  <si>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</si>
  <si>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</si>
  <si>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</si>
  <si>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</si>
  <si>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</si>
  <si>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</si>
  <si>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</si>
  <si>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</si>
  <si>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</si>
  <si>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</si>
  <si>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</si>
  <si>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</si>
  <si>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</si>
  <si>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</si>
  <si>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</si>
  <si>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</si>
  <si>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</si>
  <si>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</si>
  <si>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</si>
  <si>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</si>
  <si>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</si>
  <si>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</si>
  <si>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</si>
  <si>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</si>
  <si>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</si>
  <si>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</si>
  <si>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</si>
  <si>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</si>
  <si>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</si>
  <si>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</si>
  <si>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</si>
  <si>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</si>
  <si>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</si>
  <si>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</si>
  <si>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</si>
  <si>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</si>
  <si>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</si>
  <si>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</si>
  <si>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</si>
  <si>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</si>
  <si>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</si>
  <si>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</si>
  <si>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</si>
  <si>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</si>
  <si>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</si>
  <si>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</si>
  <si>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</si>
  <si>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</si>
  <si>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</si>
  <si>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</si>
  <si>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</si>
  <si>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</si>
  <si>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</si>
  <si>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</si>
  <si>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</si>
  <si>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</si>
  <si>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</si>
  <si>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</si>
  <si>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</si>
  <si>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</si>
  <si>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</si>
  <si>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</si>
  <si>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</si>
  <si>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</si>
  <si>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</si>
  <si>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</si>
  <si>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</si>
  <si>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</si>
  <si>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</si>
  <si>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</si>
  <si>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</si>
  <si>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</si>
  <si>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</si>
  <si>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</si>
  <si>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</si>
  <si>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</si>
  <si>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</si>
  <si>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</si>
  <si>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</si>
  <si>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</si>
  <si>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</si>
  <si>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</si>
  <si>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</si>
  <si>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</si>
  <si>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</si>
  <si>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</si>
  <si>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</si>
  <si>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</si>
  <si>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</si>
  <si>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</si>
  <si>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</si>
  <si>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</si>
  <si>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</si>
  <si>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</si>
  <si>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</si>
  <si>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</si>
  <si>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</si>
  <si>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</si>
  <si>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</si>
  <si>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</si>
  <si>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</si>
  <si>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</si>
  <si>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</si>
  <si>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</si>
  <si>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</si>
  <si>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</si>
  <si>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</si>
  <si>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</si>
  <si>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</si>
  <si>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</si>
  <si>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</si>
  <si>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</si>
  <si>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</si>
  <si>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</si>
  <si>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</si>
  <si>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</si>
  <si>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</si>
  <si>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</si>
  <si>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</si>
  <si>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</si>
  <si>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</si>
  <si>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</si>
  <si>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</si>
  <si>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</si>
  <si>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</si>
  <si>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</si>
  <si>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</si>
  <si>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</si>
  <si>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</si>
  <si>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</si>
  <si>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</si>
  <si>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</si>
  <si>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</si>
  <si>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</si>
  <si>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</si>
  <si>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</si>
  <si>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</si>
  <si>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</si>
  <si>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</si>
  <si>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</si>
  <si>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</si>
  <si>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</si>
  <si>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</si>
  <si>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</si>
  <si>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</si>
  <si>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</si>
  <si>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</si>
  <si>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</si>
  <si>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</si>
  <si>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</si>
  <si>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</si>
  <si>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</si>
  <si>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</si>
  <si>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</si>
  <si>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</si>
  <si>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</si>
  <si>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</si>
  <si>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</si>
  <si>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</si>
  <si>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</si>
  <si>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</si>
  <si>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</si>
  <si>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</si>
  <si>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</si>
  <si>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</si>
  <si>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</si>
  <si>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</si>
  <si>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</si>
  <si>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</si>
  <si>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</si>
  <si>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</si>
  <si>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</si>
  <si>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</si>
  <si>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</si>
  <si>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</si>
  <si>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</si>
  <si>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</si>
  <si>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</si>
  <si>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</si>
  <si>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</si>
  <si>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</si>
  <si>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</si>
  <si>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</si>
  <si>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</si>
  <si>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</si>
  <si>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</si>
  <si>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</si>
  <si>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</si>
  <si>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</si>
  <si>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</si>
  <si>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</si>
  <si>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</si>
  <si>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</si>
  <si>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</si>
  <si>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</si>
  <si>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</si>
  <si>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</si>
  <si>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</si>
  <si>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</si>
  <si>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</si>
  <si>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</si>
  <si>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</si>
  <si>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</si>
  <si>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</si>
  <si>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</si>
  <si>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</si>
  <si>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</si>
  <si>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</si>
  <si>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</si>
  <si>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</si>
  <si>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</si>
  <si>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</si>
  <si>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</si>
  <si>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</si>
  <si>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</si>
  <si>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</si>
  <si>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</si>
  <si>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</si>
  <si>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</si>
  <si>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</si>
  <si>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</si>
  <si>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</si>
  <si>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</si>
  <si>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</si>
  <si>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</si>
  <si>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</si>
  <si>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</si>
  <si>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</si>
  <si>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</si>
  <si>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</si>
  <si>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</si>
  <si>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</si>
  <si>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</si>
  <si>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</si>
  <si>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</si>
  <si>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</si>
  <si>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</si>
  <si>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</si>
  <si>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</si>
  <si>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</si>
  <si>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</si>
  <si>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</si>
  <si>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</si>
  <si>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</si>
  <si>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</si>
  <si>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</si>
  <si>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</si>
  <si>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</si>
  <si>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</si>
  <si>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</si>
  <si>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</si>
  <si>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</si>
  <si>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</si>
  <si>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</si>
  <si>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</si>
  <si>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</si>
  <si>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</si>
  <si>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</si>
  <si>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</si>
  <si>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</si>
  <si>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</si>
  <si>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</si>
  <si>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</si>
  <si>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</si>
  <si>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</si>
  <si>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</si>
  <si>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</si>
  <si>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</si>
  <si>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</si>
  <si>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</si>
  <si>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</si>
  <si>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</si>
  <si>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</si>
  <si>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</si>
  <si>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</si>
  <si>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</si>
  <si>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</si>
  <si>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</si>
  <si>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</si>
  <si>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</si>
  <si>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</si>
  <si>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</si>
  <si>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</si>
  <si>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</si>
  <si>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</si>
  <si>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</si>
  <si>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</si>
  <si>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</si>
  <si>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</si>
  <si>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</si>
  <si>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</si>
  <si>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</si>
  <si>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</si>
  <si>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</si>
  <si>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</si>
  <si>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</si>
  <si>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</si>
  <si>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</si>
  <si>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</si>
  <si>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</si>
  <si>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</si>
  <si>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</si>
  <si>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</si>
  <si>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</si>
  <si>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</si>
  <si>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</si>
  <si>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</si>
  <si>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</si>
  <si>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</si>
  <si>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</si>
  <si>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</si>
  <si>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</si>
  <si>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</si>
  <si>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</si>
  <si>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</si>
  <si>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</si>
  <si>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</si>
  <si>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</si>
  <si>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</si>
  <si>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</si>
  <si>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</si>
  <si>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</si>
  <si>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</si>
  <si>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</si>
  <si>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</si>
  <si>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</si>
  <si>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</si>
  <si>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</si>
  <si>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</si>
  <si>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</si>
  <si>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</si>
  <si>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</si>
  <si>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</si>
  <si>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</si>
  <si>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</si>
  <si>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</si>
  <si>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</si>
  <si>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</si>
  <si>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</si>
  <si>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</si>
  <si>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</si>
  <si>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</si>
  <si>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</si>
  <si>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</si>
  <si>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</si>
  <si>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</si>
  <si>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</si>
  <si>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</si>
  <si>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</si>
  <si>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</si>
  <si>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</si>
  <si>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</si>
  <si>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</si>
  <si>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</si>
  <si>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</si>
  <si>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</si>
  <si>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</si>
  <si>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</si>
  <si>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</si>
  <si>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</si>
  <si>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</si>
  <si>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</si>
  <si>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</si>
  <si>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</si>
  <si>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</si>
  <si>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</si>
  <si>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</si>
  <si>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</si>
  <si>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</si>
  <si>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</si>
  <si>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</si>
  <si>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</si>
  <si>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</si>
  <si>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</si>
  <si>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</si>
  <si>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</si>
  <si>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</si>
  <si>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</si>
  <si>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</si>
  <si>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</si>
  <si>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</si>
  <si>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</si>
  <si>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</si>
  <si>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</si>
  <si>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</si>
  <si>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</si>
  <si>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</si>
  <si>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</si>
  <si>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</si>
  <si>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</si>
  <si>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</si>
  <si>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</si>
  <si>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</si>
  <si>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</si>
  <si>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</si>
  <si>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</si>
  <si>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</si>
  <si>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</si>
  <si>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</si>
  <si>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</si>
  <si>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</si>
  <si>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</si>
  <si>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</si>
  <si>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</si>
  <si>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</si>
  <si>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</si>
  <si>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</si>
  <si>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</si>
  <si>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</si>
  <si>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</si>
  <si>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</si>
  <si>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</si>
  <si>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</si>
  <si>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</si>
  <si>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</si>
  <si>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</si>
  <si>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</si>
  <si>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</si>
  <si>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</si>
  <si>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</si>
  <si>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</si>
  <si>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</si>
  <si>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</si>
  <si>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</si>
  <si>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</si>
  <si>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</si>
  <si>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</si>
  <si>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</si>
  <si>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</si>
  <si>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</si>
  <si>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</si>
  <si>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</si>
  <si>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</si>
  <si>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</si>
  <si>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</si>
  <si>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</si>
  <si>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</si>
  <si>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</si>
  <si>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</si>
  <si>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</si>
  <si>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</si>
  <si>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</si>
  <si>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</si>
  <si>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</si>
  <si>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</si>
  <si>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</si>
  <si>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</si>
  <si>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</si>
  <si>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</si>
  <si>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</si>
  <si>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</si>
  <si>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</si>
  <si>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</si>
  <si>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</si>
  <si>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</si>
  <si>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</si>
  <si>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</si>
  <si>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</si>
  <si>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</si>
  <si>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</si>
  <si>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</si>
  <si>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</si>
  <si>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</si>
  <si>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</si>
  <si>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</si>
  <si>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</si>
  <si>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</si>
  <si>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</si>
  <si>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</si>
  <si>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</si>
  <si>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</si>
  <si>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</si>
  <si>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</si>
  <si>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</si>
  <si>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</si>
  <si>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</si>
  <si>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</si>
  <si>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</si>
  <si>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</si>
  <si>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</si>
  <si>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</si>
  <si>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</si>
  <si>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</si>
  <si>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</si>
  <si>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</si>
  <si>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</si>
  <si>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</si>
  <si>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</si>
  <si>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</si>
  <si>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</si>
  <si>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</si>
  <si>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</si>
  <si>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</si>
  <si>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</si>
  <si>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</si>
  <si>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</si>
  <si>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</si>
  <si>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</si>
  <si>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</si>
  <si>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</si>
  <si>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</si>
  <si>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</si>
  <si>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</si>
  <si>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</si>
  <si>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</si>
  <si>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</si>
  <si>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</si>
  <si>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</si>
  <si>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</si>
  <si>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</si>
  <si>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</si>
  <si>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</si>
  <si>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</si>
  <si>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</si>
  <si>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</si>
  <si>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</si>
  <si>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</si>
  <si>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</si>
  <si>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</si>
  <si>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</si>
  <si>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</si>
  <si>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</si>
  <si>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</si>
  <si>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</si>
  <si>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</si>
  <si>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</si>
  <si>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</si>
  <si>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</si>
  <si>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</si>
  <si>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</si>
  <si>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</si>
  <si>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</si>
  <si>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</si>
  <si>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</si>
  <si>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</si>
  <si>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</si>
  <si>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</si>
  <si>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</si>
  <si>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</si>
  <si>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</si>
  <si>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</si>
  <si>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</si>
  <si>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</si>
  <si>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</si>
  <si>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</si>
  <si>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</si>
  <si>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</si>
  <si>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</si>
  <si>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</si>
  <si>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</si>
  <si>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</si>
  <si>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</si>
  <si>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</si>
  <si>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</si>
  <si>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</si>
  <si>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</si>
  <si>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</si>
  <si>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</si>
  <si>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</si>
  <si>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</si>
  <si>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</si>
  <si>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</si>
  <si>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</si>
  <si>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</si>
  <si>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</si>
  <si>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</si>
  <si>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</si>
  <si>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</si>
  <si>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</si>
  <si>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</si>
  <si>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</si>
  <si>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</si>
  <si>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</si>
  <si>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</si>
  <si>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</si>
  <si>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</si>
  <si>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</si>
  <si>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</si>
  <si>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</si>
  <si>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</si>
  <si>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</si>
  <si>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</si>
  <si>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</si>
  <si>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</si>
  <si>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</si>
  <si>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</si>
  <si>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</si>
  <si>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</si>
  <si>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</si>
  <si>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</si>
  <si>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</si>
  <si>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</si>
  <si>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</si>
  <si>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</si>
  <si>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</si>
  <si>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</si>
  <si>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</si>
  <si>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</si>
  <si>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</si>
  <si>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</si>
  <si>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</si>
  <si>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</si>
  <si>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</si>
  <si>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</si>
  <si>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</si>
  <si>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</si>
  <si>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</si>
  <si>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</si>
  <si>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</si>
  <si>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</si>
  <si>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</si>
  <si>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</si>
  <si>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</si>
  <si>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</si>
  <si>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</si>
  <si>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</si>
  <si>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</si>
  <si>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</si>
  <si>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</si>
  <si>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</si>
  <si>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</si>
  <si>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</si>
  <si>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</si>
  <si>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</si>
  <si>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</si>
  <si>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</si>
  <si>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</si>
  <si>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</si>
  <si>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</si>
  <si>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</si>
  <si>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</si>
  <si>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</si>
  <si>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</si>
  <si>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</si>
  <si>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</si>
  <si>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</si>
  <si>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</si>
  <si>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</si>
  <si>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</si>
  <si>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</si>
  <si>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</si>
  <si>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</si>
  <si>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</si>
  <si>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</si>
  <si>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</si>
  <si>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</si>
  <si>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</si>
  <si>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</si>
  <si>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</si>
  <si>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</si>
  <si>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</si>
  <si>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</si>
  <si>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</si>
  <si>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</si>
  <si>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</si>
  <si>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</si>
  <si>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</si>
  <si>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</si>
  <si>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</si>
  <si>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</si>
  <si>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</si>
  <si>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</si>
  <si>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</si>
  <si>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</si>
  <si>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</si>
  <si>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</si>
  <si>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</si>
  <si>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</si>
  <si>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</si>
  <si>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</si>
  <si>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</si>
  <si>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</si>
  <si>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</si>
  <si>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</si>
  <si>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</si>
  <si>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</si>
  <si>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</si>
  <si>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</si>
  <si>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</si>
  <si>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</si>
  <si>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</si>
  <si>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</si>
  <si>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</si>
  <si>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</si>
  <si>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</si>
  <si>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</si>
  <si>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</si>
  <si>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</si>
  <si>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</si>
  <si>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</si>
  <si>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</si>
  <si>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</si>
  <si>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</si>
  <si>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</si>
  <si>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</si>
  <si>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</si>
  <si>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</si>
  <si>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</si>
  <si>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</si>
  <si>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</si>
  <si>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</si>
  <si>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</si>
  <si>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</si>
  <si>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</si>
  <si>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</si>
  <si>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</si>
  <si>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</si>
  <si>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</si>
  <si>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</si>
  <si>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</si>
  <si>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</si>
  <si>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</si>
  <si>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</si>
  <si>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</si>
  <si>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</si>
  <si>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</si>
  <si>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</si>
  <si>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</si>
  <si>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</si>
  <si>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</si>
  <si>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</si>
  <si>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</si>
  <si>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</si>
  <si>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</si>
  <si>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</si>
  <si>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</si>
  <si>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</si>
  <si>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</si>
  <si>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</si>
  <si>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</si>
  <si>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</si>
  <si>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</si>
  <si>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</si>
  <si>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</si>
  <si>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</si>
  <si>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</si>
  <si>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</si>
  <si>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</si>
  <si>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</si>
  <si>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</si>
  <si>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</si>
  <si>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</si>
  <si>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</si>
  <si>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</si>
  <si>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</si>
  <si>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</si>
  <si>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</si>
  <si>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</si>
  <si>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</si>
  <si>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</si>
  <si>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</si>
  <si>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</si>
  <si>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</si>
  <si>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</si>
  <si>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</si>
  <si>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</si>
  <si>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</si>
  <si>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</si>
  <si>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</si>
  <si>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</si>
  <si>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</si>
  <si>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</si>
  <si>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</si>
  <si>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</si>
  <si>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</si>
  <si>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</si>
  <si>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</si>
  <si>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</si>
  <si>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</si>
  <si>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</si>
  <si>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</si>
  <si>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</si>
  <si>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</si>
  <si>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</si>
  <si>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</si>
  <si>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</si>
  <si>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</si>
  <si>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</si>
  <si>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</si>
  <si>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</si>
  <si>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</si>
  <si>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</si>
  <si>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</si>
  <si>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</si>
  <si>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</si>
  <si>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</si>
  <si>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</si>
  <si>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</si>
  <si>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</si>
  <si>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</si>
  <si>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</si>
  <si>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</si>
  <si>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</si>
  <si>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</si>
  <si>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</si>
  <si>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</si>
  <si>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</si>
  <si>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</si>
  <si>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</si>
  <si>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</si>
  <si>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</si>
  <si>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</si>
  <si>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</si>
  <si>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</si>
  <si>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</si>
  <si>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</si>
  <si>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</si>
  <si>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</si>
  <si>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</si>
  <si>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</si>
  <si>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</si>
  <si>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</si>
  <si>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</si>
  <si>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</si>
  <si>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</si>
  <si>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</si>
  <si>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</si>
  <si>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</si>
  <si>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</si>
  <si>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</si>
  <si>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</si>
  <si>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</si>
  <si>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</si>
  <si>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</si>
  <si>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</si>
  <si>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</si>
  <si>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</si>
  <si>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</si>
  <si>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</si>
  <si>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</si>
  <si>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</si>
  <si>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</si>
  <si>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</si>
  <si>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</si>
  <si>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</si>
  <si>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</si>
  <si>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</si>
  <si>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</si>
  <si>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</si>
  <si>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</si>
  <si>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</si>
  <si>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</si>
  <si>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</si>
  <si>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</si>
  <si>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</si>
  <si>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</si>
  <si>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</si>
  <si>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</si>
  <si>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</si>
  <si>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</si>
  <si>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</si>
  <si>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</si>
  <si>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</si>
  <si>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</si>
  <si>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</si>
  <si>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</si>
  <si>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</si>
  <si>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</si>
  <si>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</si>
  <si>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</si>
  <si>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</si>
  <si>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</si>
  <si>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</si>
  <si>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</si>
  <si>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</si>
  <si>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</si>
  <si>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</si>
  <si>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</si>
  <si>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</si>
  <si>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</si>
  <si>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</si>
  <si>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</si>
  <si>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</si>
  <si>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</si>
  <si>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</si>
  <si>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</si>
  <si>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</si>
  <si>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</si>
  <si>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</si>
  <si>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</si>
  <si>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</si>
  <si>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</si>
  <si>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</si>
  <si>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</si>
  <si>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</si>
  <si>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</si>
  <si>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</si>
  <si>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</si>
  <si>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</si>
  <si>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</si>
  <si>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</si>
  <si>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</si>
  <si>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</si>
  <si>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</si>
  <si>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</si>
  <si>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</si>
  <si>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</si>
  <si>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</si>
  <si>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</si>
  <si>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</si>
  <si>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</si>
  <si>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</si>
  <si>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</si>
  <si>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</si>
  <si>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</si>
  <si>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</si>
  <si>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</si>
  <si>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</si>
  <si>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</si>
  <si>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</si>
  <si>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</si>
  <si>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</si>
  <si>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</si>
  <si>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</si>
  <si>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</si>
  <si>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</si>
  <si>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</si>
  <si>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</si>
  <si>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</si>
  <si>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</si>
  <si>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</si>
  <si>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</si>
  <si>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</si>
  <si>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</si>
  <si>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</si>
  <si>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</si>
  <si>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</si>
  <si>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</si>
  <si>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</si>
  <si>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</si>
  <si>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</si>
  <si>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</si>
  <si>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</si>
  <si>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</si>
  <si>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</si>
  <si>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</si>
  <si>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</si>
  <si>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</si>
  <si>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</si>
  <si>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</si>
  <si>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</si>
  <si>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</si>
  <si>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</si>
  <si>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</si>
  <si>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</si>
  <si>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</si>
  <si>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</si>
  <si>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</si>
  <si>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</si>
  <si>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</si>
  <si>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</si>
  <si>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</si>
  <si>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</si>
  <si>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</si>
  <si>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</si>
  <si>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</si>
  <si>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</si>
  <si>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</si>
  <si>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</si>
  <si>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</si>
  <si>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</si>
  <si>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</si>
  <si>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</si>
  <si>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</si>
  <si>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</si>
  <si>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</si>
  <si>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</si>
  <si>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</si>
  <si>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</si>
  <si>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</si>
  <si>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</si>
  <si>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</si>
  <si>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</si>
  <si>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</si>
  <si>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</si>
  <si>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</si>
  <si>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</si>
  <si>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</si>
  <si>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</si>
  <si>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</si>
  <si>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</si>
  <si>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</si>
  <si>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</si>
  <si>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</si>
  <si>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</si>
  <si>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</si>
  <si>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</si>
  <si>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</si>
  <si>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</si>
  <si>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</si>
  <si>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</si>
  <si>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</si>
  <si>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</si>
  <si>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</si>
  <si>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</si>
  <si>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</si>
  <si>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</si>
  <si>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</si>
  <si>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</si>
  <si>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</si>
  <si>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</si>
  <si>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</si>
  <si>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</si>
  <si>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</si>
  <si>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</si>
  <si>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</si>
  <si>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</si>
  <si>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</si>
  <si>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</si>
  <si>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</si>
  <si>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</si>
  <si>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</si>
  <si>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</si>
  <si>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</si>
  <si>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</si>
  <si>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</si>
  <si>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</si>
  <si>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</si>
  <si>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</si>
  <si>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</si>
  <si>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</si>
  <si>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</si>
  <si>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</si>
  <si>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</si>
  <si>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</si>
  <si>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</si>
  <si>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</si>
  <si>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</si>
  <si>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</si>
  <si>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</si>
  <si>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</si>
  <si>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</si>
  <si>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</si>
  <si>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</si>
  <si>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</si>
  <si>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</si>
  <si>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</si>
  <si>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</si>
  <si>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</si>
  <si>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</si>
  <si>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</si>
  <si>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</si>
  <si>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</si>
  <si>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</si>
  <si>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</si>
  <si>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</si>
  <si>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</si>
  <si>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</si>
  <si>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</si>
  <si>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</si>
  <si>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</si>
  <si>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</si>
  <si>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</si>
  <si>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</si>
  <si>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</si>
  <si>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</si>
  <si>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</si>
  <si>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</si>
  <si>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</si>
  <si>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</si>
  <si>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</si>
  <si>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</si>
  <si>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</si>
  <si>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</si>
  <si>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</si>
  <si>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</si>
  <si>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</si>
  <si>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</si>
  <si>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</si>
  <si>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</si>
  <si>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</si>
  <si>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</si>
  <si>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</si>
  <si>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</si>
  <si>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</si>
  <si>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</si>
  <si>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</si>
  <si>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</si>
  <si>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</si>
  <si>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</si>
  <si>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</si>
  <si>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</si>
  <si>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</si>
  <si>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</si>
  <si>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</si>
  <si>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</si>
  <si>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</si>
  <si>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</si>
  <si>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</si>
  <si>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</si>
  <si>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</si>
  <si>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</si>
  <si>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</si>
  <si>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</si>
  <si>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</si>
  <si>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</si>
  <si>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</si>
  <si>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</si>
  <si>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</si>
  <si>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</si>
  <si>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</si>
  <si>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</si>
  <si>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</si>
  <si>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</si>
  <si>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</si>
  <si>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</si>
  <si>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</si>
  <si>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</si>
  <si>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</si>
  <si>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</si>
  <si>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</si>
  <si>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</si>
  <si>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</si>
  <si>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</si>
  <si>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</si>
  <si>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</si>
  <si>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</si>
  <si>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</si>
  <si>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</si>
  <si>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</si>
  <si>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</si>
  <si>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</si>
  <si>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</si>
  <si>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</si>
  <si>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</si>
  <si>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</si>
  <si>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</si>
  <si>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</si>
  <si>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</si>
  <si>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</si>
  <si>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</si>
  <si>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</si>
  <si>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</si>
  <si>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</si>
  <si>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</si>
  <si>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</si>
  <si>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</si>
  <si>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</si>
  <si>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</si>
  <si>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</si>
  <si>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</si>
  <si>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</si>
  <si>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</si>
  <si>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</si>
  <si>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</si>
  <si>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</si>
  <si>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</si>
  <si>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</si>
  <si>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</si>
  <si>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</si>
  <si>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</si>
  <si>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</si>
  <si>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</si>
  <si>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</si>
  <si>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</si>
  <si>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</si>
  <si>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</si>
  <si>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</si>
  <si>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</si>
  <si>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</si>
  <si>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</si>
  <si>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</si>
  <si>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</si>
  <si>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</si>
  <si>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</si>
  <si>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</si>
  <si>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</si>
  <si>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</si>
  <si>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</si>
  <si>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</si>
  <si>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</si>
  <si>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</si>
  <si>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</si>
  <si>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</si>
  <si>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</si>
  <si>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</si>
  <si>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</si>
  <si>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</si>
  <si>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</si>
  <si>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</si>
  <si>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</si>
  <si>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</si>
  <si>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</si>
  <si>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</si>
  <si>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</si>
  <si>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</si>
  <si>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</si>
  <si>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</si>
  <si>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</si>
  <si>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</si>
  <si>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</si>
  <si>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</si>
  <si>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</si>
  <si>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</si>
  <si>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</si>
  <si>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</si>
  <si>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</si>
  <si>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</si>
  <si>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</si>
  <si>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</si>
  <si>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</si>
  <si>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</si>
  <si>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</si>
  <si>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</si>
  <si>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</si>
  <si>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</si>
  <si>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</si>
  <si>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</si>
  <si>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</si>
  <si>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</si>
  <si>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</si>
  <si>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</si>
  <si>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</si>
  <si>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</si>
  <si>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</si>
  <si>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</si>
  <si>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</si>
  <si>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</si>
  <si>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</si>
  <si>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</si>
  <si>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</si>
  <si>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</si>
  <si>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</si>
  <si>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</si>
  <si>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</si>
  <si>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</si>
  <si>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</si>
  <si>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</si>
  <si>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</si>
  <si>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</si>
  <si>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</si>
  <si>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</si>
  <si>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</si>
  <si>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</si>
  <si>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</si>
  <si>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</si>
  <si>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</si>
  <si>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</si>
  <si>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</si>
  <si>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</si>
  <si>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</si>
  <si>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</si>
  <si>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</si>
  <si>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</si>
  <si>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</si>
  <si>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</si>
  <si>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</si>
  <si>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</si>
  <si>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</si>
  <si>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</si>
  <si>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</si>
  <si>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</si>
  <si>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</si>
  <si>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</si>
  <si>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</si>
  <si>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</si>
  <si>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</si>
  <si>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</si>
  <si>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</si>
  <si>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</si>
  <si>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</si>
  <si>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</si>
  <si>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</si>
  <si>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</si>
  <si>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</si>
  <si>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</si>
  <si>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</si>
  <si>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</si>
  <si>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</si>
  <si>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</si>
  <si>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</si>
  <si>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</si>
  <si>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</si>
  <si>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</si>
  <si>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</si>
  <si>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</si>
  <si>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</si>
  <si>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</si>
  <si>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</si>
  <si>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</si>
  <si>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</si>
  <si>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</si>
  <si>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</si>
  <si>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</si>
  <si>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</si>
  <si>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</si>
  <si>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</si>
  <si>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</si>
  <si>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</si>
  <si>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</si>
  <si>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</si>
  <si>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</si>
  <si>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</si>
  <si>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</si>
  <si>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</si>
  <si>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</si>
  <si>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</si>
  <si>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</si>
  <si>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</si>
  <si>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</si>
  <si>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</si>
  <si>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</si>
  <si>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</si>
  <si>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</si>
  <si>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</si>
  <si>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</si>
  <si>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</si>
  <si>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</si>
  <si>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</si>
  <si>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</si>
  <si>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</si>
  <si>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</si>
  <si>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</si>
  <si>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</si>
  <si>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</si>
  <si>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</si>
  <si>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</si>
  <si>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</si>
  <si>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</si>
  <si>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</si>
  <si>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</si>
  <si>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</si>
  <si>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</si>
  <si>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</si>
  <si>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</si>
  <si>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</si>
  <si>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</si>
  <si>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</si>
  <si>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</si>
  <si>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</si>
  <si>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</si>
  <si>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</si>
  <si>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</si>
  <si>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</si>
  <si>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</si>
  <si>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</si>
  <si>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</si>
  <si>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</si>
  <si>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</si>
  <si>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</si>
  <si>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</si>
  <si>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</si>
  <si>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</si>
  <si>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</si>
  <si>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</si>
  <si>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</si>
  <si>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</si>
  <si>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</si>
  <si>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</si>
  <si>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</si>
  <si>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</si>
  <si>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</si>
  <si>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</si>
  <si>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</si>
  <si>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</si>
  <si>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</si>
  <si>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</si>
  <si>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</si>
  <si>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</si>
  <si>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</si>
  <si>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</si>
  <si>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</si>
  <si>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</si>
  <si>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</si>
  <si>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</si>
  <si>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</si>
  <si>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</si>
  <si>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</si>
  <si>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</si>
  <si>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</si>
  <si>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</si>
  <si>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</si>
  <si>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</si>
  <si>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</si>
  <si>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</si>
  <si>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</si>
  <si>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</si>
  <si>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</si>
  <si>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</si>
  <si>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</si>
  <si>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</si>
  <si>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</si>
  <si>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</si>
  <si>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</si>
  <si>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</si>
  <si>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</si>
  <si>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</si>
  <si>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</si>
  <si>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</si>
  <si>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</si>
  <si>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</si>
  <si>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</si>
  <si>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</si>
  <si>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</si>
  <si>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</si>
  <si>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</si>
  <si>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</si>
  <si>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</si>
  <si>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</si>
  <si>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</si>
  <si>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</si>
  <si>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</si>
  <si>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</si>
  <si>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</si>
  <si>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</si>
  <si>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</si>
  <si>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</si>
  <si>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</si>
  <si>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</si>
  <si>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</si>
  <si>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</si>
  <si>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</si>
  <si>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</si>
  <si>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</si>
  <si>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</si>
  <si>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</si>
  <si>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</si>
  <si>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</si>
  <si>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</si>
  <si>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</si>
  <si>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</si>
  <si>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</si>
  <si>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</si>
  <si>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</si>
  <si>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</si>
  <si>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</si>
  <si>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</si>
  <si>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</si>
  <si>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</si>
  <si>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</si>
  <si>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</si>
  <si>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</si>
  <si>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</si>
  <si>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</si>
  <si>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</si>
  <si>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</si>
  <si>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</si>
  <si>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</si>
  <si>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</si>
  <si>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</si>
  <si>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</si>
  <si>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</si>
  <si>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</si>
  <si>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</si>
  <si>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</si>
  <si>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</si>
  <si>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</si>
  <si>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</si>
  <si>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NO PCM</t>
  </si>
  <si>
    <t>jed2622</t>
  </si>
  <si>
    <t>em checking</t>
  </si>
  <si>
    <t>jed2360</t>
  </si>
  <si>
    <t>PCM-20251210-00003277</t>
  </si>
  <si>
    <t>jed2747</t>
  </si>
  <si>
    <t xml:space="preserve">no pcm </t>
  </si>
  <si>
    <t>jed0813</t>
  </si>
  <si>
    <t>PCM-20251210-00003295</t>
  </si>
  <si>
    <t>90 min</t>
  </si>
  <si>
    <t>PCM-20251210-00003169</t>
  </si>
  <si>
    <t>jed0332</t>
  </si>
  <si>
    <t>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</si>
  <si>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</si>
  <si>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</si>
  <si>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</si>
  <si>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</si>
  <si>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</si>
  <si>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</si>
  <si>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</si>
  <si>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</si>
  <si>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</si>
  <si>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</si>
  <si>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</si>
  <si>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</si>
  <si>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</si>
  <si>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</si>
  <si>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</si>
  <si>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PCM-20251210-00003315</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</si>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</sst>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339.00058564815117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0.10369907407584833</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46001.949011574077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46001.949011574077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46001.949011574077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46001.949011574077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46001.949011574077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46001.949011574077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46001.949011574077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46001.949011574077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46001.949011574077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46001.949011574077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46001.949011574077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46001.949011574077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46001.949011574077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46001.949011574077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46001.949011574077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46001.949011574077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46001.949011574077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46001.949011574077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46001.949011574077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46001.949011574077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46001.949011574077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46001.949011574077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46001.949011574077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46001.949011574077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46001.949011574077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46001.949011574077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46001.949011574077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46001.949011574077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46001.949011574077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46001.949011574077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46001.949011574077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46001.949011574077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46001.949011574077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46001.949011574077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46001.949011574077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46001.949011574077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46001.949011574077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46001.949011574077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46001.949011574077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46001.949011574077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46001.949011574077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46001.949011574077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46001.949011574077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46001.949011574077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46001.949011574077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46001.949011574077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46001.949011574077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46001.949011574077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46001.949011574077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46001.949011574077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46001.949011574077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46001.949011574077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46001.949011574077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46001.949011574077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46001.949011574077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46001.949011574077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46001.949011574077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46001.949011574077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46001.949011574077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46001.949011574077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46001.949011574077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46001.949011574077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46001.949011574077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46001.949011574077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46001.949011574077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46001.949011574077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46001.949011574077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46001.949011574077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46001.949011574077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46001.949011574077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46001.949011574077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46001.949011574077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46001.949011574077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46001.949011574077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46001.949011574077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46001.949011574077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46001.949011574077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46001.949011574077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46001.949011574077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46001.949011574077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46001.949011574077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46001.949011574077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46001.949011574077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46001.949011574077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46001.949011574077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46001.949011574077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46001.949011574077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46001.949011574077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46001.949011574077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46001.949011574077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46001.949011574077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46001.949011574077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46001.949011574077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46001.949011574077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46001.949011574077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46001.949011574077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46001.949011574077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46001.949011574077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46001.949011574077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46001.949011574077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46001.949011574077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46001.949011574077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46001.949011574077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46001.949011574077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46001.949011574077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46001.949011574077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46001.949011574077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46001.949011574077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46001.949011574077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46001.949011574077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46001.949011574077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46001.949011574077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46001.949011574077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46001.949011574077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46001.949011574077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46001.949011574077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46001.949011574077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46001.949011574077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46001.949011574077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46001.949011574077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46001.949011574077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46001.949011574077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46001.949011574077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46001.949011574077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46001.949011574077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46001.949011574077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46001.949011574077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46001.949011574077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46001.949011574077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46001.949011574077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46001.949011574077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46001.949011574077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46001.949011574077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46001.949011574077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46001.949011574077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46001.949011574077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46001.949011574077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46001.949011574077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46001.949011574077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46001.949011574077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46001.949011574077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46001.949011574077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46001.949011574077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46001.949011574077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46001.949011574077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46001.949011574077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46001.949011574077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46001.949011574077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46001.949011574077</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DFD609D3-338E-49F1-9AEF-33B2546CCD24}"/>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176.94917361111584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17.561592592595844</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4.593629629634961</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0.11413888889364898</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46001.949011574077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46001.949011574077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46001.949011574077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46001.949011574077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46001.949011574077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46001.949011574077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46001.949011574077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46001.949011574077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46001.949011574077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46001.949011574077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46001.949011574077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46001.949011574077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46001.949011574077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46001.949011574077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46001.949011574077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46001.949011574077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46001.949011574077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46001.949011574077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46001.949011574077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46001.949011574077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46001.949011574077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46001.949011574077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46001.949011574077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46001.949011574077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46001.949011574077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46001.949011574077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46001.949011574077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46001.949011574077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46001.949011574077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46001.949011574077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46001.949011574077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46001.949011574077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46001.949011574077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46001.949011574077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46001.949011574077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46001.949011574077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46001.949011574077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46001.949011574077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46001.949011574077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46001.949011574077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46001.949011574077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46001.949011574077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46001.949011574077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46001.949011574077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46001.949011574077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46001.949011574077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46001.949011574077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46001.949011574077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46001.949011574077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46001.949011574077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46001.949011574077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46001.949011574077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46001.949011574077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46001.949011574077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46001.949011574077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46001.949011574077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46001.949011574077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46001.949011574077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46001.949011574077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46001.949011574077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46001.949011574077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46001.949011574077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46001.949011574077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46001.949011574077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46001.949011574077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46001.949011574077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46001.949011574077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46001.949011574077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46001.949011574077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46001.949011574077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46001.949011574077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46001.949011574077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46001.949011574077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46001.949011574077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46001.949011574077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46001.949011574077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46001.949011574077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46001.949011574077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46001.949011574077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46001.949011574077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46001.949011574077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46001.949011574077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46001.949011574077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46001.949011574077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46001.949011574077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46001.949011574077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46001.949011574077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46001.949011574077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46001.949011574077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46001.949011574077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46001.949011574077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46001.949011574077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46001.949011574077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46001.949011574077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46001.949011574077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46001.949011574077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46001.949011574077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46001.949011574077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46001.949011574077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46001.949011574077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46001.949011574077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46001.949011574077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46001.949011574077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46001.949011574077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46001.949011574077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46001.949011574077</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46001.949011574077</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46001.949011574077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46001.949011574077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46001.949011574077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46001.949011574077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46001.949011574077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46001.949011574077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46001.949011574077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46001.949011574077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46001.949011574077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46001.949011574077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46001.949011574077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46001.949011574077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46001.949011574077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46001.949011574077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46001.949011574077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46001.949011574077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46001.949011574077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46001.949011574077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46001.949011574077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46001.949011574077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46001.949011574077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46001.949011574077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46001.949011574077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46001.949011574077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46001.949011574077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46001.949011574077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46001.949011574077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46001.949011574077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46001.949011574077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46001.949011574077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46001.949011574077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46001.949011574077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46001.949011574077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46001.949011574077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46001.949011574077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46001.949011574077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46001.949011574077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46001.949011574077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46001.949011574077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46001.949011574077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46001.949011574077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46001.949011574077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46001.949011574077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46001.949011574077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46001.949011574077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46001.949011574077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46001.949011574077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46001.949011574077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46001.949011574077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46001.949011574077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46001.949011574077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46001.949011574077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46001.949011574077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46001.949011574077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46001.949011574077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46001.949011574077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46001.949011574077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46001.949011574077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46001.949011574077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46001.949011574077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46001.949011574077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46001.949011574077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46001.949011574077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46001.949011574077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46001.949011574077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46001.949011574077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46001.949011574077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46001.949011574077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46001.949011574077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46001.949011574077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46001.949011574077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46001.949011574077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46001.949011574077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46001.949011574077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46001.949011574077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46001.949011574077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46001.949011574077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46001.949011574077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46001.949011574077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46001.949011574077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46001.949011574077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46001.949011574077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46001.949011574077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46001.949011574077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46001.949011574077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46001.949011574077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46001.949011574077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46001.949011574077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46001.949011574077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46001.949011574077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46001.949011574077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46001.949011574077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46001.949011574077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46001.949011574077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46001.949011574077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46001.949011574077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46001.949011574077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46001.949011574077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46001.949011574077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46001.949011574077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46001.949011574077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46001.949011574077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46001.949011574077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46001.949011574077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46001.949011574077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46001.949011574077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46001.949011574077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46001.949011574077</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46001.949011574077</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46001.949011574077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46001.949011574077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46001.949011574077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46001.949011574077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46001.949011574077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46001.949011574077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46001.949011574077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46001.949011574077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46001.949011574077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46001.949011574077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46001.949011574077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46001.949011574077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46001.949011574077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46001.949011574077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46001.949011574077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46001.949011574077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46001.949011574077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46001.949011574077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46001.949011574077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46001.949011574077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46001.949011574077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46001.949011574077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46001.949011574077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46001.949011574077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46001.949011574077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46001.949011574077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46001.949011574077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46001.949011574077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46001.949011574077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46001.949011574077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46001.949011574077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46001.949011574077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46001.949011574077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46001.949011574077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46001.949011574077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46001.949011574077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46001.949011574077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46001.949011574077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46001.949011574077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46001.949011574077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46001.949011574077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46001.949011574077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46001.949011574077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46001.949011574077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46001.949011574077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46001.949011574077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46001.949011574077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46001.949011574077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46001.949011574077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46001.949011574077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46001.949011574077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46001.949011574077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46001.949011574077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46001.949011574077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46001.949011574077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46001.949011574077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46001.949011574077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46001.949011574077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46001.949011574077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46001.949011574077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46001.949011574077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46001.949011574077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46001.949011574077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46001.949011574077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46001.949011574077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46001.949011574077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46001.949011574077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46001.949011574077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46001.949011574077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46001.949011574077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46001.949011574077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46001.949011574077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46001.949011574077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46001.949011574077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46001.949011574077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46001.949011574077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46001.949011574077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46001.949011574077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46001.949011574077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46001.949011574077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46001.949011574077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46001.949011574077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46001.949011574077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46001.949011574077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46001.949011574077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46001.949011574077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46001.949011574077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46001.949011574077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46001.949011574077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46001.949011574077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46001.949011574077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46001.949011574077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46001.949011574077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46001.949011574077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46001.949011574077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46001.949011574077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46001.949011574077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46001.949011574077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46001.949011574077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46001.949011574077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46001.949011574077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46001.949011574077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46001.949011574077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46001.949011574077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46001.949011574077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46001.949011574077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46001.949011574077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46001.949011574077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46001.949011574077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46001.949011574077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46001.949011574077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46001.949011574077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46001.949011574077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46001.949011574077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46001.949011574077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46001.949011574077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46001.949011574077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46001.949011574077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46001.949011574077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46001.949011574077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46001.949011574077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46001.949011574077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46001.949011574077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46001.949011574077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46001.949011574077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46001.949011574077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46001.949011574077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46001.949011574077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46001.949011574077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46001.949011574077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46001.949011574077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46001.949011574077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46001.949011574077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46001.949011574077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46001.949011574077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46001.949011574077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46001.949011574077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46001.949011574077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46001.949011574077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46001.949011574077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46001.949011574077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46001.949011574077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46001.949011574077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46001.949011574077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46001.949011574077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46001.949011574077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46001.949011574077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46001.949011574077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46001.949011574077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46001.949011574077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46001.949011574077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46001.949011574077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46001.949011574077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46001.949011574077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46001.949011574077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46001.949011574077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46001.949011574077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46001.949011574077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46001.949011574077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46001.949011574077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46001.949011574077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46001.949011574077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46001.949011574077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46001.949011574077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46001.949011574077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46001.949011574077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46001.949011574077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46001.949011574077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46001.949011574077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46001.949011574077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46001.949011574077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46001.949011574077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46001.949011574077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46001.949011574077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46001.949011574077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46001.949011574077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46001.949011574077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46001.949011574077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46001.949011574077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46001.949011574077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46001.949011574077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46001.949011574077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46001.949011574077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46001.949011574077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46001.949011574077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46001.949011574077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46001.949011574077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46001.949011574077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46001.949011574077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46001.949011574077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46001.949011574077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46001.949011574077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46001.949011574077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46001.949011574077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46001.949011574077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46001.949011574077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46001.949011574077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46001.949011574077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46001.949011574077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46001.949011574077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46001.949011574077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46001.949011574077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46001.949011574077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46001.949011574077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46001.949011574077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46001.949011574077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46001.949011574077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46001.949011574077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46001.949011574077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46001.949011574077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46001.949011574077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46001.949011574077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46001.949011574077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46001.949011574077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46001.949011574077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46001.949011574077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46001.949011574077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46001.949011574077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46001.949011574077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46001.949011574077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46001.949011574077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46001.949011574077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46001.949011574077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46001.949011574077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46001.949011574077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46001.949011574077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46001.949011574077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46001.949011574077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46001.949011574077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46001.949011574077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46001.949011574077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46001.949011574077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46001.949011574077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46001.949011574077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46001.949011574077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46001.949011574077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46001.949011574077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46001.949011574077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46001.949011574077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46001.949011574077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46001.949011574077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46001.949011574077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46001.949011574077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46001.949011574077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46001.949011574077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46001.949011574077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46001.949011574077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46001.949011574077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46001.949011574077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46001.949011574077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46001.949011574077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46001.949011574077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46001.949011574077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46001.949011574077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46001.949011574077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46001.949011574077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46001.949011574077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46001.949011574077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46001.949011574077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46001.949011574077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46001.949011574077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46001.949011574077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46001.949011574077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46001.949011574077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46001.949011574077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46001.949011574077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46001.949011574077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46001.949011574077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46001.949011574077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46001.949011574077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46001.949011574077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46001.949011574077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46001.949011574077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46001.949011574077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46001.949011574077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46001.949011574077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46001.949011574077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46001.949011574077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46001.949011574077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46001.949011574077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46001.949011574077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46001.949011574077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46001.949011574077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46001.949011574077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46001.949011574077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46001.949011574077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46001.949011574077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46001.949011574077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46001.949011574077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46001.949011574077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46001.949011574077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46001.949011574077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46001.949011574077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46001.949011574077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46001.949011574077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46001.949011574077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46001.949011574077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46001.949011574077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46001.949011574077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46001.949011574077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46001.949011574077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46001.949011574077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46001.949011574077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46001.949011574077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46001.949011574077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46001.949011574077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46001.949011574077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46001.949011574077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46001.949011574077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46001.949011574077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46001.949011574077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46001.949011574077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46001.949011574077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46001.949011574077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46001.949011574077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46001.949011574077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46001.949011574077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46001.949011574077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46001.949011574077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46001.949011574077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46001.949011574077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46001.949011574077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46001.949011574077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46001.949011574077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46001.949011574077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46001.949011574077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46001.949011574077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46001.949011574077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46001.949011574077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46001.949011574077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46001.949011574077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46001.949011574077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46001.949011574077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46001.949011574077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46001.949011574077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46001.949011574077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46001.949011574077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46001.949011574077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46001.949011574077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46001.949011574077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46001.949011574077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46001.949011574077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46001.949011574077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46001.949011574077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46001.949011574077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46001.949011574077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46001.949011574077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46001.949011574077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46001.949011574077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46001.949011574077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46001.949011574077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46001.949011574077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46001.949011574077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46001.949011574077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46001.949011574077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46001.949011574077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46001.949011574077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46001.949011574077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46001.949011574077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46001.949011574077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46001.949011574077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46001.949011574077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46001.949011574077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46001.949011574077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46001.949011574077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46001.949011574077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46001.949011574077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46001.949011574077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46001.949011574077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46001.949011574077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46001.949011574077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46001.949011574077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46001.949011574077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46001.949011574077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46001.949011574077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46001.949011574077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46001.949011574077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46001.949011574077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46001.949011574077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46001.949011574077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46001.949011574077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46001.949011574077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46001.949011574077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46001.949011574077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46001.949011574077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46001.949011574077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46001.949011574077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46001.949011574077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46001.949011574077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46001.949011574077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46001.949011574077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46001.949011574077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46001.949011574077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46001.949011574077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46001.949011574077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46001.949011574077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46001.949011574077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46001.949011574077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46001.949011574077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46001.949011574077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46001.949011574077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46001.949011574077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46001.949011574077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46001.949011574077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46001.949011574077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46001.949011574077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46001.949011574077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46001.949011574077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46001.949011574077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46001.949011574077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46001.949011574077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46001.949011574077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46001.949011574077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46001.949011574077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46001.949011574077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46001.949011574077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46001.949011574077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46001.949011574077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46001.949011574077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46001.949011574077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46001.949011574077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46001.949011574077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46001.949011574077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46001.949011574077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46001.949011574077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46001.949011574077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46001.949011574077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46001.949011574077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46001.949011574077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46001.949011574077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46001.949011574077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46001.949011574077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46001.949011574077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46001.949011574077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46001.949011574077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46001.949011574077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46001.949011574077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46001.949011574077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46001.949011574077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46001.949011574077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46001.949011574077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46001.949011574077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46001.949011574077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46001.949011574077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46001.949011574077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46001.949011574077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46001.949011574077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46001.949011574077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46001.949011574077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46001.949011574077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46001.949011574077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46001.949011574077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46001.949011574077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46001.949011574077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46001.949011574077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46001.949011574077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46001.949011574077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46001.949011574077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46001.949011574077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46001.949011574077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46001.949011574077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46001.949011574077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46001.949011574077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46001.949011574077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46001.949011574077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46001.949011574077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46001.949011574077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46001.949011574077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46001.949011574077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46001.949011574077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46001.949011574077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46001.949011574077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46001.949011574077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46001.949011574077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46001.949011574077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46001.949011574077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46001.949011574077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46001.949011574077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46001.949011574077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46001.949011574077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46001.949011574077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46001.949011574077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46001.949011574077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46001.949011574077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46001.949011574077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46001.949011574077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46001.949011574077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46001.949011574077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46001.949011574077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46001.949011574077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46001.949011574077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46001.949011574077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46001.949011574077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46001.949011574077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46001.949011574077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46001.949011574077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46001.949011574077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46001.949011574077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46001.949011574077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46001.949011574077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46001.949011574077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46001.949011574077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46001.949011574077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46001.949011574077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46001.949011574077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46001.949011574077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46001.949011574077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46001.949011574077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46001.949011574077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46001.949011574077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46001.949011574077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46001.949011574077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46001.949011574077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46001.949011574077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46001.949011574077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46001.949011574077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46001.949011574077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46001.949011574077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46001.949011574077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46001.949011574077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46001.949011574077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46001.949011574077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46001.949011574077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46001.949011574077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46001.949011574077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46001.949011574077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46001.949011574077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46001.949011574077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46001.949011574077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46001.949011574077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46001.949011574077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46001.949011574077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46001.949011574077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46001.949011574077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46001.949011574077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46001.949011574077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46001.949011574077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46001.949011574077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46001.949011574077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46001.949011574077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46001.949011574077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46001.949011574077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46001.949011574077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46001.949011574077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46001.949011574077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46001.949011574077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46001.949011574077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46001.949011574077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46001.949011574077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46001.949011574077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46001.949011574077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46001.949011574077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46001.949011574077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46001.949011574077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46001.949011574077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46001.949011574077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46001.949011574077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46001.949011574077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46001.949011574077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46001.949011574077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46001.949011574077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46001.949011574077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46001.949011574077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46001.949011574077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46001.949011574077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46001.949011574077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46001.949011574077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46001.949011574077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46001.949011574077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46001.949011574077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46001.949011574077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46001.949011574077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46001.949011574077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46001.949011574077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46001.949011574077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46001.949011574077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46001.949011574077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46001.949011574077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46001.949011574077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46001.949011574077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46001.949011574077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46001.949011574077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46001.949011574077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46001.949011574077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46001.949011574077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46001.949011574077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46001.949011574077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46001.949011574077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46001.949011574077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46001.949011574077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46001.949011574077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46001.949011574077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46001.949011574077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46001.949011574077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46001.949011574077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46001.949011574077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46001.949011574077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46001.949011574077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46001.949011574077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46001.949011574077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46001.949011574077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46001.949011574077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46001.949011574077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46001.949011574077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46001.949011574077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46001.949011574077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46001.949011574077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46001.949011574077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46001.949011574077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46001.949011574077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46001.949011574077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46001.949011574077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46001.949011574077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46001.949011574077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46001.949011574077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46001.949011574077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46001.949011574077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46001.949011574077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46001.949011574077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46001.949011574077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46001.949011574077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46001.949011574077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46001.949011574077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46001.949011574077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46001.949011574077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46001.949011574077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46001.949011574077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46001.949011574077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46001.949011574077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46001.949011574077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46001.949011574077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46001.949011574077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46001.949011574077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46001.949011574077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46001.949011574077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46001.949011574077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46001.949011574077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46001.949011574077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46001.949011574077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46001.949011574077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46001.949011574077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46001.949011574077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46001.949011574077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46001.949011574077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46001.949011574077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46001.949011574077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46001.949011574077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46001.949011574077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46001.949011574077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46001.949011574077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46001.949011574077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46001.949011574077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46001.949011574077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46001.949011574077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46001.949011574077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46001.949011574077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46001.949011574077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46001.949011574077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46001.949011574077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46001.949011574077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46001.949011574077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46001.949011574077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46001.949011574077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46001.949011574077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46001.949011574077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46001.949011574077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46001.949011574077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46001.949011574077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46001.949011574077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46001.949011574077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46001.949011574077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46001.949011574077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46001.949011574077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46001.949011574077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46001.949011574077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46001.949011574077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46001.949011574077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46001.949011574077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46001.949011574077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46001.949011574077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46001.949011574077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46001.949011574077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46001.949011574077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46001.949011574077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46001.949011574077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46001.949011574077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46001.949011574077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46001.949011574077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46001.949011574077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46001.949011574077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46001.949011574077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46001.949011574077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46001.949011574077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46001.949011574077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46001.949011574077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46001.949011574077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46001.949011574077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46001.949011574077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46001.949011574077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46001.949011574077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46001.949011574077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46001.949011574077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46001.949011574077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46001.949011574077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46001.949011574077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46001.949011574077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46001.949011574077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46001.949011574077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46001.949011574077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46001.949011574077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46001.949011574077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46001.949011574077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46001.949011574077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46001.949011574077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46001.949011574077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46001.949011574077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46001.949011574077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46001.949011574077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46001.949011574077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46001.949011574077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46001.949011574077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46001.949011574077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46001.949011574077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46001.949011574077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46001.949011574077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46001.949011574077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46001.949011574077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46001.949011574077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46001.949011574077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46001.949011574077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46001.949011574077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46001.949011574077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46001.949011574077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46001.949011574077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46001.949011574077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46001.949011574077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46001.949011574077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46001.949011574077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46001.949011574077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46001.949011574077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46001.949011574077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46001.949011574077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46001.949011574077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46001.949011574077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46001.949011574077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46001.949011574077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46001.949011574077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46001.949011574077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46001.949011574077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46001.949011574077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46001.949011574077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46001.949011574077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46001.949011574077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46001.949011574077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46001.949011574077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46001.949011574077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46001.949011574077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46001.949011574077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46001.949011574077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46001.949011574077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46001.949011574077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46001.949011574077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46001.949011574077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46001.949011574077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46001.949011574077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46001.949011574077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46001.949011574077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46001.949011574077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46001.949011574077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46001.949011574077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46001.949011574077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46001.949011574077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46001.949011574077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46001.949011574077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46001.949011574077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46001.949011574077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46001.949011574077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46001.949011574077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46001.949011574077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46001.949011574077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46001.949011574077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46001.949011574077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46001.949011574077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46001.949011574077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46001.949011574077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46001.949011574077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46001.949011574077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46001.949011574077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46001.949011574077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46001.949011574077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46001.949011574077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46001.949011574077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46001.949011574077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46001.949011574077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46001.949011574077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46001.949011574077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46001.949011574077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46001.949011574077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46001.949011574077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46001.949011574077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46001.949011574077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46001.949011574077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46001.949011574077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46001.949011574077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46001.949011574077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46001.949011574077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46001.949011574077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46001.949011574077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46001.949011574077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46001.949011574077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46001.949011574077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46001.949011574077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46001.949011574077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46001.949011574077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46001.949011574077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46001.949011574077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46001.949011574077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46001.949011574077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46001.949011574077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46001.949011574077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46001.949011574077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46001.949011574077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46001.949011574077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46001.949011574077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46001.949011574077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46001.949011574077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46001.949011574077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46001.949011574077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46001.949011574077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46001.949011574077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46001.949011574077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46001.949011574077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46001.949011574077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46001.949011574077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46001.949011574077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46001.949011574077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46001.949011574077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46001.949011574077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46001.949011574077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46001.949011574077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46001.949011574077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46001.949011574077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46001.949011574077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46001.949011574077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46001.949011574077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46001.949011574077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46001.949011574077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46001.949011574077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46001.949011574077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46001.949011574077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46001.949011574077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46001.949011574077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46001.949011574077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46001.949011574077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46001.949011574077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46001.949011574077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46001.949011574077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46001.949011574077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46001.949011574077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46001.949011574077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46001.949011574077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46001.949011574077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46001.949011574077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46001.949011574077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298.46829398148111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3.1548680555570172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4.4150462963443715E-2</v>
      </c>
      <c r="H4" s="91">
        <v>46001.898333333331</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46001.949011574077</v>
      </c>
      <c r="H5" s="91">
        <v>46001.88417824074</v>
      </c>
      <c r="I5" s="106" t="str">
        <f>IFERROR(VLOOKUP(D5,DB!A:F,6,0),"")</f>
        <v>SCECO</v>
      </c>
      <c r="J5" s="106" t="str">
        <f>IFERROR(VLOOKUP(D5,DB!A:G,7,0),"")</f>
        <v>Dead</v>
      </c>
      <c r="K5" s="93" t="s">
        <v>39131</v>
      </c>
      <c r="L5" s="87" t="str">
        <f>IFERROR(VLOOKUP(D5,DB!A:I,9,0),"")</f>
        <v>Latis</v>
      </c>
    </row>
    <row r="6" spans="1:16" ht="15" customHeight="1">
      <c r="A6" s="106" t="s">
        <v>39129</v>
      </c>
      <c r="B6" s="106" t="str">
        <f>IFERROR(VLOOKUP(D6,DB!A:K,11,0),"")</f>
        <v>R4</v>
      </c>
      <c r="C6" s="89">
        <v>1</v>
      </c>
      <c r="D6" s="87" t="s">
        <v>39132</v>
      </c>
      <c r="E6" s="90" t="s">
        <v>39106</v>
      </c>
      <c r="F6" s="91"/>
      <c r="G6" s="92">
        <f t="shared" ca="1" si="1"/>
        <v>46001.949011574077</v>
      </c>
      <c r="H6" s="91">
        <v>46001.886018518519</v>
      </c>
      <c r="I6" s="106" t="str">
        <f>IFERROR(VLOOKUP(D6,DB!A:F,6,0),"")</f>
        <v>SCECO</v>
      </c>
      <c r="J6" s="106" t="str">
        <f>IFERROR(VLOOKUP(D6,DB!A:G,7,0),"")</f>
        <v>Good</v>
      </c>
      <c r="K6" s="93" t="s">
        <v>39131</v>
      </c>
      <c r="L6" s="87" t="str">
        <f>IFERROR(VLOOKUP(D6,DB!A:I,9,0),"")</f>
        <v>Latis</v>
      </c>
    </row>
    <row r="7" spans="1:16" ht="15" customHeight="1">
      <c r="A7" s="106" t="s">
        <v>39133</v>
      </c>
      <c r="B7" s="106" t="s">
        <v>5395</v>
      </c>
      <c r="C7" s="89">
        <v>1</v>
      </c>
      <c r="D7" s="87" t="s">
        <v>39134</v>
      </c>
      <c r="E7" s="90" t="s">
        <v>39106</v>
      </c>
      <c r="F7" s="91">
        <v>46001.921527777777</v>
      </c>
      <c r="G7" s="92">
        <f t="shared" ca="1" si="1"/>
        <v>2.7483796300657559E-2</v>
      </c>
      <c r="H7" s="91">
        <v>46001.915856481479</v>
      </c>
      <c r="I7" s="106" t="s">
        <v>22</v>
      </c>
      <c r="J7" s="106" t="s">
        <v>670</v>
      </c>
      <c r="K7" s="93" t="s">
        <v>39131</v>
      </c>
      <c r="L7" s="87" t="str">
        <f>IFERROR(VLOOKUP(D7,DB!A:I,9,0),"")</f>
        <v/>
      </c>
    </row>
    <row r="8" spans="1:16" ht="15" customHeight="1">
      <c r="A8" s="106" t="s">
        <v>39135</v>
      </c>
      <c r="B8" s="106" t="str">
        <f>IFERROR(VLOOKUP(D8,DB!A:K,11,0),"")</f>
        <v>R4</v>
      </c>
      <c r="C8" s="89">
        <v>4</v>
      </c>
      <c r="D8" s="87" t="s">
        <v>39136</v>
      </c>
      <c r="E8" s="90" t="s">
        <v>39106</v>
      </c>
      <c r="F8" s="91">
        <v>46001.831250000003</v>
      </c>
      <c r="G8" s="92">
        <f t="shared" ca="1" si="1"/>
        <v>0.11776157407439314</v>
      </c>
      <c r="H8" s="91">
        <v>46001.937118055554</v>
      </c>
      <c r="I8" s="106" t="str">
        <f>IFERROR(VLOOKUP(D8,DB!A:F,6,0),"")</f>
        <v>SCECO</v>
      </c>
      <c r="J8" s="106" t="str">
        <f>IFERROR(VLOOKUP(D8,DB!A:G,7,0),"")</f>
        <v>In progress</v>
      </c>
      <c r="K8" s="93" t="s">
        <v>39131</v>
      </c>
      <c r="L8" s="87" t="str">
        <f>IFERROR(VLOOKUP(D8,DB!A:I,9,0),"")</f>
        <v>Latis</v>
      </c>
    </row>
    <row r="9" spans="1:16" ht="15" customHeight="1">
      <c r="A9" s="106" t="s">
        <v>39137</v>
      </c>
      <c r="B9" s="106" t="str">
        <f>IFERROR(VLOOKUP(D9,DB!A:K,11,0),"")</f>
        <v>R4</v>
      </c>
      <c r="C9" s="89">
        <v>1</v>
      </c>
      <c r="D9" s="87" t="s">
        <v>32186</v>
      </c>
      <c r="E9" s="90" t="s">
        <v>39106</v>
      </c>
      <c r="F9" s="91">
        <v>46001.93472222222</v>
      </c>
      <c r="G9" s="92">
        <f t="shared" ca="1" si="1"/>
        <v>1.4289351856859867E-2</v>
      </c>
      <c r="H9" s="91">
        <v>46001.929398148146</v>
      </c>
      <c r="I9" s="106" t="str">
        <f>IFERROR(VLOOKUP(D9,DB!A:F,6,0),"")</f>
        <v>SCECO</v>
      </c>
      <c r="J9" s="106" t="str">
        <f>IFERROR(VLOOKUP(D9,DB!A:G,7,0),"")</f>
        <v>Weak</v>
      </c>
      <c r="K9" s="93" t="s">
        <v>39138</v>
      </c>
      <c r="L9" s="87" t="str">
        <f>IFERROR(VLOOKUP(D9,DB!A:I,9,0),"")</f>
        <v>Latis</v>
      </c>
    </row>
    <row r="10" spans="1:16" ht="15" customHeight="1">
      <c r="A10" s="106" t="s">
        <v>39139</v>
      </c>
      <c r="B10" s="106" t="str">
        <f>IFERROR(VLOOKUP(D10,DB!A:K,11,0),"")</f>
        <v>R4</v>
      </c>
      <c r="C10" s="89">
        <v>1</v>
      </c>
      <c r="D10" s="87" t="s">
        <v>39140</v>
      </c>
      <c r="E10" s="90" t="s">
        <v>39112</v>
      </c>
      <c r="F10" s="91">
        <v>46001.862500000003</v>
      </c>
      <c r="G10" s="92">
        <f t="shared" ca="1" si="1"/>
        <v>8.6511574074393138E-2</v>
      </c>
      <c r="H10" s="91">
        <v>46001.910300925927</v>
      </c>
      <c r="I10" s="106" t="str">
        <f>IFERROR(VLOOKUP(D10,DB!A:F,6,0),"")</f>
        <v>SCECO</v>
      </c>
      <c r="J10" s="106" t="str">
        <f>IFERROR(VLOOKUP(D10,DB!A:G,7,0),"")</f>
        <v>Dead</v>
      </c>
      <c r="K10" s="93" t="s">
        <v>39141</v>
      </c>
      <c r="L10" s="87" t="str">
        <f>IFERROR(VLOOKUP(D10,DB!A:I,9,0),"")</f>
        <v>Latis</v>
      </c>
    </row>
    <row r="11" spans="1:16" ht="15" customHeight="1">
      <c r="A11" s="106"/>
      <c r="B11" s="106" t="str">
        <f>IFERROR(VLOOKUP(D11,DB!A:K,11,0),"")</f>
        <v/>
      </c>
      <c r="C11" s="89"/>
      <c r="D11" s="87"/>
      <c r="E11" s="90"/>
      <c r="F11" s="91"/>
      <c r="G11" s="92">
        <f t="shared" ca="1" si="1"/>
        <v>46001.949011574077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46001.949011574077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46001.949011574077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46001.949011574077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46001.949011574077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46001.949011574077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46001.949011574077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46001.949011574077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46001.949011574077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46001.949011574077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46001.949011574077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46001.949011574077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46001.949011574077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46001.949011574077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46001.949011574077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46001.949011574077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46001.949011574077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46001.949011574077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46001.949011574077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46001.949011574077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46001.949011574077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46001.949011574077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46001.949011574077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46001.949011574077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46001.949011574077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46001.949011574077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46001.949011574077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46001.949011574077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46001.949011574077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46001.949011574077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46001.949011574077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46001.949011574077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46001.949011574077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46001.949011574077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46001.949011574077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46001.949011574077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46001.949011574077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46001.949011574077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46001.949011574077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46001.949011574077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46001.949011574077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46001.949011574077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46001.949011574077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46001.949011574077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46001.949011574077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46001.949011574077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46001.949011574077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46001.949011574077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46001.949011574077</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E18" sqref="E18"/>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39142</v>
      </c>
    </row>
    <row r="2" spans="1:13" s="39" customFormat="1">
      <c r="A2" s="37" t="s">
        <v>39143</v>
      </c>
      <c r="B2" s="37" t="str">
        <f>IFERROR(VLOOKUP(D2,[1]DB!A:K,11,0),"")</f>
        <v>R5</v>
      </c>
      <c r="C2" s="37">
        <v>3</v>
      </c>
      <c r="D2" s="99" t="s">
        <v>36085</v>
      </c>
      <c r="E2" s="37" t="s">
        <v>39106</v>
      </c>
      <c r="F2" s="38">
        <v>45891.832060185188</v>
      </c>
      <c r="G2" s="101">
        <f ca="1">IFERROR(NOW()-F2,"")</f>
        <v>110.11695138888899</v>
      </c>
      <c r="H2" s="38">
        <v>45891.790393518517</v>
      </c>
      <c r="I2" s="37" t="str">
        <f>IFERROR(VLOOKUP(D2,[1]DB!A:F,6,0),"")</f>
        <v>Generator-SG</v>
      </c>
      <c r="J2" s="37" t="str">
        <f>IFERROR(VLOOKUP(D2,[1]DB!A:G,7,0),"")</f>
        <v>Vandalized</v>
      </c>
      <c r="K2" s="37" t="s">
        <v>39144</v>
      </c>
      <c r="L2" s="37" t="str">
        <f>IFERROR(VLOOKUP(D2,[1]DB!A:I,9,0),"")</f>
        <v>Latis</v>
      </c>
      <c r="M2" s="154"/>
    </row>
    <row r="3" spans="1:13" s="39" customFormat="1" ht="30.75">
      <c r="A3" s="37" t="s">
        <v>39145</v>
      </c>
      <c r="B3" s="37" t="str">
        <f>IFERROR(VLOOKUP(D3,[1]DB!A:K,11,0),"")</f>
        <v>R5</v>
      </c>
      <c r="C3" s="37">
        <v>1</v>
      </c>
      <c r="D3" s="37" t="s">
        <v>33407</v>
      </c>
      <c r="E3" s="37" t="s">
        <v>39112</v>
      </c>
      <c r="F3" s="38">
        <v>45926.188877314817</v>
      </c>
      <c r="G3" s="101">
        <f t="shared" ref="G3" ca="1" si="0">IFERROR(NOW()-F3,"")</f>
        <v>75.760134259260667</v>
      </c>
      <c r="H3" s="38">
        <v>45926.158159722225</v>
      </c>
      <c r="I3" s="37" t="str">
        <f>IFERROR(VLOOKUP(D3,[1]DB!A:F,6,0),"")</f>
        <v>SCECO</v>
      </c>
      <c r="J3" s="37" t="str">
        <f>IFERROR(VLOOKUP(D3,[1]DB!A:G,7,0),"")</f>
        <v>Good</v>
      </c>
      <c r="K3" s="37" t="s">
        <v>39146</v>
      </c>
      <c r="L3" s="37" t="str">
        <f>IFERROR(VLOOKUP(D3,[1]DB!A:I,9,0),"")</f>
        <v>Latis</v>
      </c>
      <c r="M3" s="37"/>
    </row>
    <row r="4" spans="1:13" s="39" customFormat="1" ht="45.75" customHeight="1">
      <c r="A4" s="102" t="s">
        <v>39147</v>
      </c>
      <c r="B4" s="102" t="str">
        <f>IFERROR(VLOOKUP(D4,[1]DB!A:K,11,0),"")</f>
        <v>R5</v>
      </c>
      <c r="C4" s="102">
        <v>1</v>
      </c>
      <c r="D4" s="102" t="s">
        <v>34832</v>
      </c>
      <c r="E4" s="102" t="s">
        <v>39112</v>
      </c>
      <c r="F4" s="103">
        <v>45948.661111111112</v>
      </c>
      <c r="G4" s="104">
        <f t="shared" ref="G4" ca="1" si="1">IFERROR(NOW()-F4,"")</f>
        <v>53.287900462964899</v>
      </c>
      <c r="H4" s="103">
        <v>45948.661111111112</v>
      </c>
      <c r="I4" s="102" t="str">
        <f>IFERROR(VLOOKUP(D4,[1]DB!A:F,6,0),"")</f>
        <v>SCECO</v>
      </c>
      <c r="J4" s="102" t="str">
        <f>IFERROR(VLOOKUP(D4,[1]DB!A:G,7,0),"")</f>
        <v>Dead</v>
      </c>
      <c r="K4" s="102" t="s">
        <v>39148</v>
      </c>
      <c r="L4" s="102" t="str">
        <f>IFERROR(VLOOKUP(D4,[1]DB!A:I,9,0),"")</f>
        <v>Latis</v>
      </c>
      <c r="M4" s="37"/>
    </row>
    <row r="5" spans="1:13" s="39" customFormat="1" ht="30.75">
      <c r="A5" s="102" t="s">
        <v>39149</v>
      </c>
      <c r="B5" s="102" t="str">
        <f>IFERROR(VLOOKUP(D5,[1]DB!A:K,11,0),"")</f>
        <v>R5</v>
      </c>
      <c r="C5" s="102">
        <v>1</v>
      </c>
      <c r="D5" s="102" t="s">
        <v>36592</v>
      </c>
      <c r="E5" s="102" t="s">
        <v>39106</v>
      </c>
      <c r="F5" s="103">
        <v>45981.373298611114</v>
      </c>
      <c r="G5" s="104">
        <f ca="1">IFERROR(NOW()-F5,"")</f>
        <v>20.575712962963735</v>
      </c>
      <c r="H5" s="130">
        <v>45981.360798611109</v>
      </c>
      <c r="I5" s="102" t="str">
        <f>IFERROR(VLOOKUP(D5,[1]DB!A:F,6,0),"")</f>
        <v>SCECO</v>
      </c>
      <c r="J5" s="102" t="str">
        <f>IFERROR(VLOOKUP(D5,[1]DB!A:G,7,0),"")</f>
        <v>Dead</v>
      </c>
      <c r="K5" s="102" t="s">
        <v>39150</v>
      </c>
      <c r="L5" s="102" t="str">
        <f>IFERROR(VLOOKUP(D5,[1]DB!A:I,9,0),"")</f>
        <v>Latis</v>
      </c>
      <c r="M5" s="37"/>
    </row>
    <row r="6" spans="1:13">
      <c r="A6" s="37" t="s">
        <v>39151</v>
      </c>
      <c r="B6" s="37" t="str">
        <f>IFERROR(VLOOKUP(D6,[1]DB!A:K,11,0),"")</f>
        <v>R5</v>
      </c>
      <c r="C6" s="37">
        <v>1</v>
      </c>
      <c r="D6" s="37" t="s">
        <v>37850</v>
      </c>
      <c r="E6" s="37" t="s">
        <v>39106</v>
      </c>
      <c r="F6" s="38">
        <v>45997.107488425929</v>
      </c>
      <c r="G6" s="129">
        <f t="shared" ref="G6" ca="1" si="2">IFERROR(NOW()-F6,"")</f>
        <v>4.8415231481485534</v>
      </c>
      <c r="H6" s="38">
        <v>45997.093599537038</v>
      </c>
      <c r="I6" s="37" t="str">
        <f>IFERROR(VLOOKUP(D6,[1]DB!A:F,6,0),"")</f>
        <v>SCECO</v>
      </c>
      <c r="J6" s="37" t="str">
        <f>IFERROR(VLOOKUP(D6,[1]DB!A:G,7,0),"")</f>
        <v>In progress</v>
      </c>
      <c r="K6" s="37" t="s">
        <v>39152</v>
      </c>
      <c r="L6" s="37" t="str">
        <f>IFERROR(VLOOKUP(D6,[1]DB!A:I,9,0),"")</f>
        <v>Latis</v>
      </c>
      <c r="M6" s="37"/>
    </row>
    <row r="7" spans="1:13">
      <c r="A7" s="37" t="s">
        <v>39153</v>
      </c>
      <c r="B7" s="37" t="str">
        <f>IFERROR(VLOOKUP(D7,[1]DB!A:K,11,0),"")</f>
        <v>R5</v>
      </c>
      <c r="C7" s="37">
        <v>1</v>
      </c>
      <c r="D7" s="37" t="s">
        <v>35439</v>
      </c>
      <c r="E7" s="37" t="s">
        <v>39106</v>
      </c>
      <c r="F7" s="38">
        <v>46001.840150462966</v>
      </c>
      <c r="G7" s="129">
        <f ca="1">IFERROR(NOW()-F7,"")</f>
        <v>0.10886111111176433</v>
      </c>
      <c r="H7" s="38">
        <v>46001.834421296298</v>
      </c>
      <c r="I7" s="37" t="str">
        <f>IFERROR(VLOOKUP(D7,[1]DB!A:F,6,0),"")</f>
        <v>Generator-SG</v>
      </c>
      <c r="J7" s="37" t="str">
        <f>IFERROR(VLOOKUP(D7,[1]DB!A:G,7,0),"")</f>
        <v>Vandalized</v>
      </c>
      <c r="K7" s="37" t="s">
        <v>39154</v>
      </c>
      <c r="L7" s="37" t="str">
        <f>IFERROR(VLOOKUP(D7,[1]DB!A:I,9,0),"")</f>
        <v>Latis</v>
      </c>
      <c r="M7" s="37"/>
    </row>
    <row r="8" spans="1:13">
      <c r="A8" s="37" t="s">
        <v>39155</v>
      </c>
      <c r="B8" s="37" t="str">
        <f>IFERROR(VLOOKUP(D8,[1]DB!A:K,11,0),"")</f>
        <v>R5</v>
      </c>
      <c r="C8" s="37">
        <v>2</v>
      </c>
      <c r="D8" s="37" t="s">
        <v>36133</v>
      </c>
      <c r="E8" s="37" t="s">
        <v>39106</v>
      </c>
      <c r="F8" s="38">
        <v>46001.924386574072</v>
      </c>
      <c r="G8" s="129">
        <f ca="1">IFERROR(NOW()-F8,"")</f>
        <v>2.462500000547152E-2</v>
      </c>
      <c r="H8" s="38">
        <v>46001.901469907411</v>
      </c>
      <c r="I8" s="37" t="str">
        <f>IFERROR(VLOOKUP(D8,[1]DB!A:F,6,0),"")</f>
        <v>Generator-SG</v>
      </c>
      <c r="J8" s="37" t="str">
        <f>IFERROR(VLOOKUP(D8,[1]DB!A:G,7,0),"")</f>
        <v>Vandalized</v>
      </c>
      <c r="K8" s="37" t="s">
        <v>39156</v>
      </c>
      <c r="L8" s="37" t="str">
        <f>IFERROR(VLOOKUP(D8,[1]DB!A:I,9,0),"")</f>
        <v>Latis</v>
      </c>
      <c r="M8" s="37"/>
    </row>
    <row r="9" spans="1:13">
      <c r="A9" s="37" t="s">
        <v>39157</v>
      </c>
      <c r="B9" s="37" t="str">
        <f>IFERROR(VLOOKUP(D9,[1]DB!A:K,11,0),"")</f>
        <v>R5</v>
      </c>
      <c r="C9" s="37">
        <v>1</v>
      </c>
      <c r="D9" s="37" t="s">
        <v>34871</v>
      </c>
      <c r="E9" s="37" t="s">
        <v>39106</v>
      </c>
      <c r="F9" s="38">
        <v>46001.947557870371</v>
      </c>
      <c r="G9" s="129">
        <f ca="1">IFERROR(NOW()-F9,"")</f>
        <v>1.4537037059199065E-3</v>
      </c>
      <c r="H9" s="38">
        <v>46001.921863425923</v>
      </c>
      <c r="I9" s="37" t="str">
        <f>IFERROR(VLOOKUP(D9,[1]DB!A:F,6,0),"")</f>
        <v>Generator-SG</v>
      </c>
      <c r="J9" s="37" t="str">
        <f>IFERROR(VLOOKUP(D9,[1]DB!A:G,7,0),"")</f>
        <v>Vandalized</v>
      </c>
      <c r="K9" s="37" t="s">
        <v>39158</v>
      </c>
      <c r="L9" s="37" t="str">
        <f>IFERROR(VLOOKUP(D9,[1]DB!A:I,9,0),"")</f>
        <v>Latis</v>
      </c>
      <c r="M9" s="37"/>
    </row>
    <row r="10" spans="1:13">
      <c r="A10" s="37"/>
      <c r="B10" s="37" t="str">
        <f>IFERROR(VLOOKUP(D10,[1]DB!A:K,11,0),"")</f>
        <v/>
      </c>
      <c r="C10" s="37"/>
      <c r="D10" s="37"/>
      <c r="E10" s="37"/>
      <c r="F10" s="38"/>
      <c r="G10" s="129">
        <f ca="1">IFERROR(NOW()-F10,"")</f>
        <v>46001.949011574077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46001.949011574077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46001.949011574077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46001.949011574077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46001.949011574077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46001.949011574077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46001.949011574077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46001.949011574077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46001.949011574077</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46001.949011574077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46001.949011574077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46001.949011574077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46001.949011574077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46001.949011574077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46001.949011574077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46001.949011574077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46001.949011574077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46001.949011574077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46001.949011574077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46001.949011574077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46001.949011574077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46001.949011574077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46001.949011574077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46001.949011574077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46001.949011574077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46001.949011574077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46001.949011574077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46001.949011574077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46001.949011574077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46001.949011574077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46001.949011574077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46001.949011574077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46001.949011574077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46001.949011574077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46001.949011574077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46001.949011574077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46001.949011574077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46001.949011574077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46001.949011574077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46001.949011574077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46001.949011574077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46001.949011574077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46001.949011574077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46001.949011574077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46001.949011574077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46001.949011574077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46001.949011574077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46001.949011574077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46001.949011574077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46001.949011574077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46001.949011574077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46001.949011574077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46001.949011574077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46001.949011574077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46001.949011574077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46001.949011574077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46001.949011574077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46001.949011574077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46001.949011574077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46001.949011574077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46001.949011574077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46001.949011574077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46001.949011574077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46001.949011574077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46001.949011574077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46001.949011574077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46001.949011574077</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46001.949011574077</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46001.949011574077</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46001.949011574077</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46001.949011574077</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46001.949011574077</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46001.949011574077</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46001.949011574077</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46001.949011574077</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46001.949011574077</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46001.949011574077</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46001.949011574077</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46001.949011574077</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46001.949011574077</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46001.949011574077</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46001.949011574077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46001.949011574077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46001.949011574077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46001.949011574077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46001.949011574077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46001.949011574077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46001.949011574077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46001.949011574077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46001.949011574077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46001.949011574077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46001.949011574077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46001.949011574077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46001.949011574077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46001.949011574077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46001.949011574077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46001.949011574077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46001.949011574077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46001.949011574077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46001.949011574077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46001.949011574077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46001.949011574077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46001.949011574077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46001.949011574077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46001.949011574077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46001.949011574077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46001.949011574077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46001.949011574077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46001.949011574077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46001.949011574077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46001.949011574077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46001.949011574077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46001.949011574077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46001.949011574077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46001.949011574077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46001.949011574077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46001.949011574077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46001.949011574077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46001.949011574077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46001.949011574077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46001.949011574077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46001.949011574077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46001.949011574077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46001.949011574077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46001.949011574077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46001.949011574077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46001.949011574077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46001.949011574077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46001.949011574077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46001.949011574077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46001.949011574077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46001.949011574077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46001.949011574077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46001.949011574077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46001.949011574077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46001.949011574077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46001.949011574077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46001.949011574077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46001.949011574077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46001.949011574077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46001.949011574077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46001.949011574077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46001.949011574077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46001.949011574077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46001.949011574077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46001.949011574077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46001.949011574077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46001.949011574077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46001.949011574077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46001.949011574077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46001.949011574077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46001.949011574077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46001.949011574077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46001.949011574077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46001.949011574077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46001.949011574077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46001.949011574077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46001.949011574077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46001.949011574077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46001.949011574077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46001.949011574077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46001.949011574077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46001.949011574077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46001.949011574077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46001.949011574077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46001.949011574077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46001.949011574077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46001.949011574077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46001.949011574077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46001.949011574077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46001.949011574077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46001.949011574077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46001.949011574077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46001.949011574077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46001.949011574077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46001.949011574077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46001.949011574077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46001.949011574077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46001.949011574077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46001.949011574077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46001.949011574077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46001.949011574077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46001.949011574077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46001.949011574077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46001.949011574077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46001.949011574077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46001.949011574077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46001.949011574077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46001.949011574077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46001.949011574077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46001.949011574077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46001.949011574077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46001.949011574077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46001.949011574077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46001.949011574077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46001.949011574077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46001.949011574077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46001.949011574077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46001.949011574077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46001.949011574077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46001.949011574077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46001.949011574077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46001.949011574077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46001.949011574077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46001.949011574077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46001.949011574077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46001.949011574077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46001.949011574077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46001.949011574077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46001.949011574077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46001.949011574077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46001.949011574077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46001.949011574077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46001.949011574077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46001.949011574077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46001.949011574077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46001.949011574077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46001.949011574077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46001.949011574077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46001.949011574077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46001.949011574077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46001.949011574077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46001.949011574077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46001.949011574077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46001.949011574077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46001.949011574077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46001.949011574077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46001.949011574077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46001.949011574077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46001.949011574077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46001.949011574077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46001.949011574077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46001.949011574077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46001.949011574077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46001.949011574077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46001.949011574077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46001.949011574077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46001.949011574077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46001.949011574077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46001.949011574077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46001.949011574077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46001.949011574077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46001.949011574077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46001.949011574077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46001.949011574077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46001.949011574077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46001.949011574077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46001.949011574077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46001.949011574077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46001.949011574077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46001.949011574077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46001.949011574077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46001.949011574077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46001.949011574077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46001.949011574077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46001.949011574077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46001.949011574077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46001.949011574077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46001.949011574077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46001.949011574077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46001.949011574077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46001.949011574077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46001.949011574077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46001.949011574077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46001.949011574077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46001.949011574077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46001.949011574077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46001.949011574077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46001.949011574077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46001.949011574077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46001.949011574077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46001.949011574077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46001.949011574077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46001.949011574077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46001.949011574077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46001.949011574077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46001.949011574077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46001.949011574077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46001.949011574077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46001.949011574077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46001.949011574077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46001.949011574077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46001.949011574077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46001.949011574077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46001.949011574077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46001.949011574077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46001.949011574077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46001.949011574077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46001.949011574077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46001.949011574077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46001.949011574077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46001.949011574077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46001.949011574077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46001.949011574077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46001.949011574077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46001.949011574077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46001.949011574077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46001.949011574077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46001.949011574077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46001.949011574077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46001.949011574077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46001.949011574077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46001.949011574077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46001.949011574077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46001.949011574077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46001.949011574077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46001.949011574077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46001.949011574077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46001.949011574077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46001.949011574077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46001.949011574077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46001.949011574077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46001.949011574077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46001.949011574077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46001.949011574077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46001.949011574077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46001.949011574077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46001.949011574077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46001.949011574077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46001.949011574077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46001.949011574077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46001.949011574077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46001.949011574077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46001.949011574077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46001.949011574077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46001.949011574077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46001.949011574077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46001.949011574077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46001.949011574077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46001.949011574077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46001.949011574077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46001.949011574077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46001.949011574077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46001.949011574077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46001.949011574077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46001.949011574077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46001.949011574077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46001.949011574077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46001.949011574077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46001.949011574077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46001.949011574077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46001.949011574077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46001.949011574077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46001.949011574077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46001.949011574077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46001.949011574077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46001.949011574077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46001.949011574077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46001.949011574077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46001.949011574077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46001.949011574077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46001.949011574077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46001.949011574077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46001.949011574077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46001.949011574077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46001.949011574077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46001.949011574077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46001.949011574077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46001.949011574077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46001.949011574077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46001.949011574077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46001.949011574077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46001.949011574077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46001.949011574077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46001.949011574077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46001.949011574077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46001.949011574077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46001.949011574077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46001.949011574077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46001.949011574077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46001.949011574077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46001.949011574077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46001.949011574077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46001.949011574077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46001.949011574077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46001.949011574077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46001.949011574077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46001.949011574077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46001.949011574077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46001.949011574077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46001.949011574077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46001.949011574077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46001.949011574077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46001.949011574077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46001.949011574077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46001.949011574077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46001.949011574077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46001.949011574077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46001.949011574077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46001.949011574077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46001.949011574077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46001.949011574077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46001.949011574077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46001.949011574077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46001.949011574077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46001.949011574077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46001.949011574077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46001.949011574077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46001.949011574077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46001.949011574077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46001.949011574077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46001.949011574077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46001.949011574077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46001.949011574077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46001.949011574077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46001.949011574077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46001.949011574077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46001.949011574077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46001.949011574077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46001.949011574077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46001.949011574077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46001.949011574077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46001.949011574077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46001.949011574077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46001.949011574077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46001.949011574077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46001.949011574077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46001.949011574077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46001.949011574077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46001.949011574077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46001.949011574077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46001.949011574077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46001.949011574077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46001.949011574077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46001.949011574077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46001.949011574077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46001.949011574077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46001.949011574077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46001.949011574077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46001.949011574077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46001.949011574077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46001.949011574077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46001.949011574077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46001.949011574077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46001.949011574077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46001.949011574077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46001.949011574077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46001.949011574077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46001.949011574077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46001.949011574077</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46001.949011574077</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