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669" documentId="13_ncr:1_{F6CB121F-512D-4AA6-A0C1-0FB36C537598}" xr6:coauthVersionLast="47" xr6:coauthVersionMax="47" xr10:uidLastSave="{C47A9865-D670-47F9-B559-3738BA916867}"/>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8" i="6" l="1"/>
  <c r="L9" i="6"/>
  <c r="L10" i="6"/>
  <c r="L11" i="6"/>
  <c r="L12" i="6"/>
  <c r="L13" i="6"/>
  <c r="L14" i="6"/>
  <c r="L15" i="6"/>
  <c r="L16" i="6"/>
  <c r="L17" i="6"/>
  <c r="L18" i="6"/>
  <c r="L19" i="6"/>
  <c r="L20" i="6"/>
  <c r="L21" i="6"/>
  <c r="L22" i="6"/>
  <c r="L23" i="6"/>
  <c r="J8" i="6"/>
  <c r="J9" i="6"/>
  <c r="J10" i="6"/>
  <c r="J11" i="6"/>
  <c r="J12" i="6"/>
  <c r="J13" i="6"/>
  <c r="J14" i="6"/>
  <c r="J15" i="6"/>
  <c r="J16" i="6"/>
  <c r="J17" i="6"/>
  <c r="J18" i="6"/>
  <c r="J19" i="6"/>
  <c r="J20" i="6"/>
  <c r="J21" i="6"/>
  <c r="J22" i="6"/>
  <c r="J23" i="6"/>
  <c r="I8" i="6"/>
  <c r="I9" i="6"/>
  <c r="I10" i="6"/>
  <c r="I11" i="6"/>
  <c r="I12" i="6"/>
  <c r="I13" i="6"/>
  <c r="I14" i="6"/>
  <c r="I15" i="6"/>
  <c r="I16" i="6"/>
  <c r="I17" i="6"/>
  <c r="I18" i="6"/>
  <c r="I19" i="6"/>
  <c r="I20" i="6"/>
  <c r="I21" i="6"/>
  <c r="I22" i="6"/>
  <c r="I23" i="6"/>
  <c r="G8" i="6"/>
  <c r="G9" i="6"/>
  <c r="G10" i="6"/>
  <c r="G11" i="6"/>
  <c r="G12" i="6"/>
  <c r="G13" i="6"/>
  <c r="G14" i="6"/>
  <c r="G15" i="6"/>
  <c r="G16" i="6"/>
  <c r="G17" i="6"/>
  <c r="G18" i="6"/>
  <c r="G19" i="6"/>
  <c r="G20" i="6"/>
  <c r="G21" i="6"/>
  <c r="G22" i="6"/>
  <c r="G23" i="6"/>
  <c r="B8" i="6"/>
  <c r="B9" i="6"/>
  <c r="B10" i="6"/>
  <c r="B11" i="6"/>
  <c r="B12" i="6"/>
  <c r="B13" i="6"/>
  <c r="B14" i="6"/>
  <c r="B15" i="6"/>
  <c r="B16" i="6"/>
  <c r="B17" i="6"/>
  <c r="B18" i="6"/>
  <c r="B19" i="6"/>
  <c r="B20" i="6"/>
  <c r="B21" i="6"/>
  <c r="B22" i="6"/>
  <c r="B23" i="6"/>
  <c r="J6" i="2"/>
  <c r="L2" i="6"/>
  <c r="L3" i="6"/>
  <c r="L4" i="6"/>
  <c r="L5" i="6"/>
  <c r="L6" i="6"/>
  <c r="L7" i="6"/>
  <c r="I2" i="6"/>
  <c r="I3" i="6"/>
  <c r="I4" i="6"/>
  <c r="I5" i="6"/>
  <c r="I6" i="6"/>
  <c r="I7" i="6"/>
  <c r="G2" i="6"/>
  <c r="G3" i="6"/>
  <c r="G4" i="6"/>
  <c r="G5" i="6"/>
  <c r="G6" i="6"/>
  <c r="G7" i="6"/>
  <c r="B2" i="6"/>
  <c r="B3" i="6"/>
  <c r="B4" i="6"/>
  <c r="B5" i="6"/>
  <c r="B6" i="6"/>
  <c r="B7" i="6"/>
  <c r="J2" i="6"/>
  <c r="J3" i="6"/>
  <c r="J4" i="6"/>
  <c r="J5" i="6"/>
  <c r="J6" i="6"/>
  <c r="J7"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<sst xmlns="http://schemas.openxmlformats.org/spreadsheetml/2006/main" count="180275" uniqueCount="39124">
  <si>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</si>
  <si>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</si>
  <si>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</si>
  <si>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</si>
  <si>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</si>
  <si>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</si>
  <si>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</si>
  <si>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</si>
  <si>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</si>
  <si>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</si>
  <si>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</si>
  <si>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</si>
  <si>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</si>
  <si>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</si>
  <si>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</si>
  <si>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</si>
  <si>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</si>
  <si>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</si>
  <si>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</si>
  <si>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</si>
  <si>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</si>
  <si>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</si>
  <si>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</si>
  <si>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</si>
  <si>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</si>
  <si>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</si>
  <si>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</si>
  <si>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</si>
  <si>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</si>
  <si>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</si>
  <si>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</si>
  <si>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</si>
  <si>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</si>
  <si>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</si>
  <si>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</si>
  <si>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</si>
  <si>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</si>
  <si>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</si>
  <si>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</si>
  <si>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</si>
  <si>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</si>
  <si>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</si>
  <si>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</si>
  <si>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</si>
  <si>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</si>
  <si>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</si>
  <si>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</si>
  <si>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</si>
  <si>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</si>
  <si>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</si>
  <si>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</si>
  <si>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</si>
  <si>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</si>
  <si>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</si>
  <si>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</si>
  <si>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</si>
  <si>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</si>
  <si>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</si>
  <si>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</si>
  <si>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</si>
  <si>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</si>
  <si>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</si>
  <si>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</si>
  <si>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</si>
  <si>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</si>
  <si>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</si>
  <si>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</si>
  <si>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</si>
  <si>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</si>
  <si>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</si>
  <si>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</si>
  <si>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</si>
  <si>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</si>
  <si>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</si>
  <si>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</si>
  <si>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</si>
  <si>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</si>
  <si>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</si>
  <si>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</si>
  <si>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</si>
  <si>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</si>
  <si>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</si>
  <si>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</si>
  <si>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</si>
  <si>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</si>
  <si>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</si>
  <si>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</si>
  <si>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</si>
  <si>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</si>
  <si>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</si>
  <si>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</si>
  <si>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</si>
  <si>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</si>
  <si>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</si>
  <si>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</si>
  <si>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</si>
  <si>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</si>
  <si>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</si>
  <si>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</si>
  <si>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</si>
  <si>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</si>
  <si>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</si>
  <si>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</si>
  <si>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</si>
  <si>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</si>
  <si>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</si>
  <si>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</si>
  <si>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</si>
  <si>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</si>
  <si>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</si>
  <si>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</si>
  <si>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</si>
  <si>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</si>
  <si>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</si>
  <si>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</si>
  <si>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</si>
  <si>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</si>
  <si>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</si>
  <si>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</si>
  <si>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</si>
  <si>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</si>
  <si>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</si>
  <si>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</si>
  <si>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</si>
  <si>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</si>
  <si>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</si>
  <si>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</si>
  <si>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</si>
  <si>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</si>
  <si>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</si>
  <si>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</si>
  <si>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</si>
  <si>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</si>
  <si>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</si>
  <si>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</si>
  <si>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</si>
  <si>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</si>
  <si>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</si>
  <si>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</si>
  <si>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</si>
  <si>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</si>
  <si>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</si>
  <si>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</si>
  <si>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</si>
  <si>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</si>
  <si>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</si>
  <si>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</si>
  <si>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</si>
  <si>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</si>
  <si>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</si>
  <si>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</si>
  <si>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</si>
  <si>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</si>
  <si>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</si>
  <si>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</si>
  <si>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</si>
  <si>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</si>
  <si>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</si>
  <si>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</si>
  <si>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</si>
  <si>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</si>
  <si>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</si>
  <si>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</si>
  <si>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</si>
  <si>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</si>
  <si>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</si>
  <si>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</si>
  <si>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</si>
  <si>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</si>
  <si>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</si>
  <si>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</si>
  <si>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</si>
  <si>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</si>
  <si>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</si>
  <si>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</si>
  <si>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</si>
  <si>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</si>
  <si>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</si>
  <si>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</si>
  <si>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</si>
  <si>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</si>
  <si>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</si>
  <si>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</si>
  <si>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</si>
  <si>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</si>
  <si>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</si>
  <si>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</si>
  <si>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</si>
  <si>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</si>
  <si>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</si>
  <si>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</si>
  <si>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</si>
  <si>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</si>
  <si>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</si>
  <si>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</si>
  <si>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</si>
  <si>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</si>
  <si>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</si>
  <si>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</si>
  <si>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</si>
  <si>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</si>
  <si>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</si>
  <si>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</si>
  <si>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</si>
  <si>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</si>
  <si>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</si>
  <si>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</si>
  <si>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</si>
  <si>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</si>
  <si>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</si>
  <si>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</si>
  <si>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</si>
  <si>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</si>
  <si>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</si>
  <si>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</si>
  <si>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</si>
  <si>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</si>
  <si>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</si>
  <si>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</si>
  <si>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</si>
  <si>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</si>
  <si>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</si>
  <si>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</si>
  <si>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</si>
  <si>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</si>
  <si>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</si>
  <si>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</si>
  <si>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</si>
  <si>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</si>
  <si>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</si>
  <si>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</si>
  <si>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</si>
  <si>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</si>
  <si>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</si>
  <si>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</si>
  <si>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</si>
  <si>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</si>
  <si>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</si>
  <si>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</si>
  <si>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</si>
  <si>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</si>
  <si>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</si>
  <si>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</si>
  <si>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</si>
  <si>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</si>
  <si>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</si>
  <si>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</si>
  <si>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</si>
  <si>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</si>
  <si>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</si>
  <si>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</si>
  <si>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</si>
  <si>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</si>
  <si>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</si>
  <si>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</si>
  <si>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</si>
  <si>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</si>
  <si>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</si>
  <si>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</si>
  <si>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</si>
  <si>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</si>
  <si>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</si>
  <si>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</si>
  <si>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</si>
  <si>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</si>
  <si>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</si>
  <si>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</si>
  <si>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</si>
  <si>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</si>
  <si>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</si>
  <si>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</si>
  <si>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</si>
  <si>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</si>
  <si>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</si>
  <si>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</si>
  <si>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</si>
  <si>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</si>
  <si>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</si>
  <si>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</si>
  <si>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</si>
  <si>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</si>
  <si>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</si>
  <si>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</si>
  <si>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</si>
  <si>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</si>
  <si>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</si>
  <si>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</si>
  <si>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</si>
  <si>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</si>
  <si>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</si>
  <si>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</si>
  <si>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</si>
  <si>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</si>
  <si>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</si>
  <si>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</si>
  <si>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</si>
  <si>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</si>
  <si>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</si>
  <si>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</si>
  <si>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</si>
  <si>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</si>
  <si>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</si>
  <si>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</si>
  <si>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</si>
  <si>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</si>
  <si>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</si>
  <si>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</si>
  <si>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</si>
  <si>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</si>
  <si>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</si>
  <si>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</si>
  <si>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</si>
  <si>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</si>
  <si>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</si>
  <si>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</si>
  <si>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</si>
  <si>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</si>
  <si>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</si>
  <si>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</si>
  <si>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</si>
  <si>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</si>
  <si>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</si>
  <si>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</si>
  <si>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</si>
  <si>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</si>
  <si>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</si>
  <si>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</si>
  <si>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</si>
  <si>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</si>
  <si>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</si>
  <si>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</si>
  <si>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</si>
  <si>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</si>
  <si>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</si>
  <si>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</si>
  <si>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</si>
  <si>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</si>
  <si>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</si>
  <si>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</si>
  <si>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</si>
  <si>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</si>
  <si>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</si>
  <si>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</si>
  <si>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</si>
  <si>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</si>
  <si>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</si>
  <si>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</si>
  <si>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</si>
  <si>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</si>
  <si>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</si>
  <si>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</si>
  <si>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</si>
  <si>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</si>
  <si>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</si>
  <si>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</si>
  <si>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</si>
  <si>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</si>
  <si>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</si>
  <si>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</si>
  <si>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</si>
  <si>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</si>
  <si>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</si>
  <si>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</si>
  <si>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</si>
  <si>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</si>
  <si>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</si>
  <si>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</si>
  <si>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</si>
  <si>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</si>
  <si>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</si>
  <si>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</si>
  <si>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</si>
  <si>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</si>
  <si>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</si>
  <si>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</si>
  <si>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</si>
  <si>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</si>
  <si>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</si>
  <si>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</si>
  <si>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</si>
  <si>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</si>
  <si>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</si>
  <si>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</si>
  <si>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</si>
  <si>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</si>
  <si>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</si>
  <si>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</si>
  <si>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</si>
  <si>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</si>
  <si>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</si>
  <si>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</si>
  <si>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</si>
  <si>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</si>
  <si>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</si>
  <si>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</si>
  <si>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</si>
  <si>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</si>
  <si>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</si>
  <si>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</si>
  <si>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</si>
  <si>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</si>
  <si>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</si>
  <si>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</si>
  <si>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</si>
  <si>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</si>
  <si>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</si>
  <si>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</si>
  <si>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</si>
  <si>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</si>
  <si>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</si>
  <si>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</si>
  <si>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</si>
  <si>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</si>
  <si>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</si>
  <si>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</si>
  <si>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</si>
  <si>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</si>
  <si>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</si>
  <si>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</si>
  <si>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</si>
  <si>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</si>
  <si>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</si>
  <si>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</si>
  <si>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</si>
  <si>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</si>
  <si>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</si>
  <si>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</si>
  <si>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</si>
  <si>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</si>
  <si>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</si>
  <si>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</si>
  <si>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</si>
  <si>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</si>
  <si>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</si>
  <si>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</si>
  <si>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</si>
  <si>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</si>
  <si>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</si>
  <si>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</si>
  <si>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</si>
  <si>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</si>
  <si>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</si>
  <si>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</si>
  <si>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</si>
  <si>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</si>
  <si>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</si>
  <si>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</si>
  <si>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</si>
  <si>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</si>
  <si>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</si>
  <si>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</si>
  <si>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</si>
  <si>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</si>
  <si>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</si>
  <si>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</si>
  <si>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</si>
  <si>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</si>
  <si>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</si>
  <si>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</si>
  <si>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</si>
  <si>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</si>
  <si>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</si>
  <si>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</si>
  <si>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</si>
  <si>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</si>
  <si>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</si>
  <si>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</si>
  <si>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</si>
  <si>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</si>
  <si>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</si>
  <si>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</si>
  <si>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</si>
  <si>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</si>
  <si>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</si>
  <si>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</si>
  <si>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</si>
  <si>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</si>
  <si>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</si>
  <si>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</si>
  <si>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</si>
  <si>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</si>
  <si>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</si>
  <si>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</si>
  <si>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</si>
  <si>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</si>
  <si>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</si>
  <si>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</si>
  <si>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</si>
  <si>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</si>
  <si>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</si>
  <si>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</si>
  <si>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</si>
  <si>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</si>
  <si>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</si>
  <si>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</si>
  <si>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</si>
  <si>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</si>
  <si>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</si>
  <si>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</si>
  <si>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</si>
  <si>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</si>
  <si>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</si>
  <si>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</si>
  <si>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</si>
  <si>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</si>
  <si>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</si>
  <si>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</si>
  <si>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</si>
  <si>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</si>
  <si>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</si>
  <si>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</si>
  <si>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</si>
  <si>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</si>
  <si>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</si>
  <si>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</si>
  <si>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</si>
  <si>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</si>
  <si>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</si>
  <si>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</si>
  <si>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</si>
  <si>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</si>
  <si>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</si>
  <si>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</si>
  <si>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</si>
  <si>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</si>
  <si>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</si>
  <si>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</si>
  <si>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</si>
  <si>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</si>
  <si>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</si>
  <si>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</si>
  <si>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</si>
  <si>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</si>
  <si>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</si>
  <si>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</si>
  <si>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</si>
  <si>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</si>
  <si>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</si>
  <si>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</si>
  <si>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</si>
  <si>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</si>
  <si>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</si>
  <si>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</si>
  <si>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</si>
  <si>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</si>
  <si>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</si>
  <si>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</si>
  <si>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</si>
  <si>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</si>
  <si>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</si>
  <si>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</si>
  <si>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</si>
  <si>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</si>
  <si>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</si>
  <si>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</si>
  <si>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</si>
  <si>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</si>
  <si>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</si>
  <si>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</si>
  <si>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</si>
  <si>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</si>
  <si>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</si>
  <si>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</si>
  <si>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</si>
  <si>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</si>
  <si>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</si>
  <si>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</si>
  <si>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</si>
  <si>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</si>
  <si>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</si>
  <si>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</si>
  <si>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</si>
  <si>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</si>
  <si>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</si>
  <si>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</si>
  <si>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</si>
  <si>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</si>
  <si>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</si>
  <si>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</si>
  <si>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</si>
  <si>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</si>
  <si>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</si>
  <si>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</si>
  <si>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</si>
  <si>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</si>
  <si>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</si>
  <si>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</si>
  <si>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</si>
  <si>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</si>
  <si>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</si>
  <si>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</si>
  <si>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</si>
  <si>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</si>
  <si>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</si>
  <si>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</si>
  <si>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</si>
  <si>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</si>
  <si>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</si>
  <si>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</si>
  <si>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</si>
  <si>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</si>
  <si>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</si>
  <si>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</si>
  <si>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</si>
  <si>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</si>
  <si>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</si>
  <si>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</si>
  <si>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</si>
  <si>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</si>
  <si>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</si>
  <si>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</si>
  <si>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</si>
  <si>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</si>
  <si>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</si>
  <si>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</si>
  <si>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</si>
  <si>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</si>
  <si>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</si>
  <si>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</si>
  <si>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</si>
  <si>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</si>
  <si>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</si>
  <si>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</si>
  <si>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</si>
  <si>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</si>
  <si>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</si>
  <si>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</si>
  <si>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</si>
  <si>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</si>
  <si>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</si>
  <si>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</si>
  <si>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</si>
  <si>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</si>
  <si>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</si>
  <si>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</si>
  <si>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</si>
  <si>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</si>
  <si>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</si>
  <si>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</si>
  <si>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</si>
  <si>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</si>
  <si>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</si>
  <si>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</si>
  <si>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</si>
  <si>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</si>
  <si>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</si>
  <si>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</si>
  <si>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</si>
  <si>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</si>
  <si>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</si>
  <si>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</si>
  <si>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</si>
  <si>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</si>
  <si>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</si>
  <si>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</si>
  <si>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</si>
  <si>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</si>
  <si>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</si>
  <si>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</si>
  <si>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</si>
  <si>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</si>
  <si>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</si>
  <si>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</si>
  <si>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</si>
  <si>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</si>
  <si>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</si>
  <si>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</si>
  <si>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</si>
  <si>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</si>
  <si>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</si>
  <si>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</si>
  <si>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</si>
  <si>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</si>
  <si>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</si>
  <si>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</si>
  <si>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</si>
  <si>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</si>
  <si>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</si>
  <si>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</si>
  <si>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</si>
  <si>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</si>
  <si>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</si>
  <si>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</si>
  <si>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</si>
  <si>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</si>
  <si>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</si>
  <si>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</si>
  <si>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</si>
  <si>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</si>
  <si>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</si>
  <si>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</si>
  <si>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</si>
  <si>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</si>
  <si>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</si>
  <si>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</si>
  <si>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</si>
  <si>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</si>
  <si>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</si>
  <si>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</si>
  <si>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</si>
  <si>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</si>
  <si>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</si>
  <si>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</si>
  <si>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</si>
  <si>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</si>
  <si>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</si>
  <si>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</si>
  <si>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</si>
  <si>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</si>
  <si>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</si>
  <si>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</si>
  <si>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</si>
  <si>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</si>
  <si>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</si>
  <si>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</si>
  <si>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</si>
  <si>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</si>
  <si>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</si>
  <si>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</si>
  <si>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</si>
  <si>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</si>
  <si>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</si>
  <si>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</si>
  <si>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</si>
  <si>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</si>
  <si>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</si>
  <si>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</si>
  <si>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</si>
  <si>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</si>
  <si>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</si>
  <si>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</si>
  <si>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</si>
  <si>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</si>
  <si>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</si>
  <si>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</si>
  <si>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</si>
  <si>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</si>
  <si>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</si>
  <si>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</si>
  <si>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</si>
  <si>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</si>
  <si>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</si>
  <si>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</si>
  <si>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</si>
  <si>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</si>
  <si>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</si>
  <si>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</si>
  <si>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</si>
  <si>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</si>
  <si>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</si>
  <si>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</si>
  <si>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</si>
  <si>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</si>
  <si>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</si>
  <si>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</si>
  <si>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</si>
  <si>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</si>
  <si>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</si>
  <si>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</si>
  <si>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</si>
  <si>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</si>
  <si>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</si>
  <si>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</si>
  <si>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</si>
  <si>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</si>
  <si>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</si>
  <si>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</si>
  <si>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</si>
  <si>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</si>
  <si>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</si>
  <si>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</si>
  <si>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</si>
  <si>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</si>
  <si>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</si>
  <si>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</si>
  <si>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</si>
  <si>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</si>
  <si>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</si>
  <si>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</si>
  <si>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</si>
  <si>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</si>
  <si>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</si>
  <si>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</si>
  <si>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</si>
  <si>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</si>
  <si>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</si>
  <si>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</si>
  <si>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</si>
  <si>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</si>
  <si>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</si>
  <si>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</si>
  <si>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</si>
  <si>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</si>
  <si>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</si>
  <si>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</si>
  <si>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</si>
  <si>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</si>
  <si>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</si>
  <si>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</si>
  <si>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</si>
  <si>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</si>
  <si>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</si>
  <si>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</si>
  <si>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</si>
  <si>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</si>
  <si>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</si>
  <si>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</si>
  <si>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</si>
  <si>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</si>
  <si>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</si>
  <si>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</si>
  <si>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</si>
  <si>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</si>
  <si>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</si>
  <si>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</si>
  <si>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</si>
  <si>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</si>
  <si>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</si>
  <si>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</si>
  <si>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</si>
  <si>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</si>
  <si>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</si>
  <si>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</si>
  <si>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</si>
  <si>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</si>
  <si>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</si>
  <si>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</si>
  <si>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</si>
  <si>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</si>
  <si>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</si>
  <si>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</si>
  <si>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</si>
  <si>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</si>
  <si>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</si>
  <si>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</si>
  <si>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</si>
  <si>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</si>
  <si>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</si>
  <si>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</si>
  <si>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</si>
  <si>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</si>
  <si>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</si>
  <si>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</si>
  <si>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</si>
  <si>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</si>
  <si>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</si>
  <si>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</si>
  <si>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</si>
  <si>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</si>
  <si>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</si>
  <si>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</si>
  <si>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</si>
  <si>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</si>
  <si>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</si>
  <si>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</si>
  <si>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</si>
  <si>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</si>
  <si>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</si>
  <si>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</si>
  <si>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</si>
  <si>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</si>
  <si>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</si>
  <si>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</si>
  <si>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</si>
  <si>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</si>
  <si>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</si>
  <si>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</si>
  <si>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</si>
  <si>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</si>
  <si>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</si>
  <si>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</si>
  <si>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</si>
  <si>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</si>
  <si>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</si>
  <si>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</si>
  <si>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</si>
  <si>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</si>
  <si>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</si>
  <si>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</si>
  <si>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</si>
  <si>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</si>
  <si>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</si>
  <si>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</si>
  <si>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</si>
  <si>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</si>
  <si>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</si>
  <si>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</si>
  <si>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</si>
  <si>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</si>
  <si>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</si>
  <si>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</si>
  <si>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</si>
  <si>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</si>
  <si>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</si>
  <si>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</si>
  <si>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</si>
  <si>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</si>
  <si>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</si>
  <si>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</si>
  <si>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</si>
  <si>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</si>
  <si>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</si>
  <si>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</si>
  <si>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</si>
  <si>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</si>
  <si>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</si>
  <si>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</si>
  <si>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</si>
  <si>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</si>
  <si>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</si>
  <si>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</si>
  <si>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</si>
  <si>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</si>
  <si>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</si>
  <si>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</si>
  <si>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</si>
  <si>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</si>
  <si>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</si>
  <si>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</si>
  <si>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</si>
  <si>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</si>
  <si>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</si>
  <si>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</si>
  <si>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</si>
  <si>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</si>
  <si>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</si>
  <si>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</si>
  <si>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</si>
  <si>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</si>
  <si>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</si>
  <si>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</si>
  <si>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</si>
  <si>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</si>
  <si>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</si>
  <si>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</si>
  <si>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</si>
  <si>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</si>
  <si>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</si>
  <si>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</si>
  <si>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</si>
  <si>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</si>
  <si>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</si>
  <si>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</si>
  <si>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</si>
  <si>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</si>
  <si>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</si>
  <si>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</si>
  <si>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</si>
  <si>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</si>
  <si>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</si>
  <si>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</si>
  <si>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</si>
  <si>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</si>
  <si>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</si>
  <si>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</si>
  <si>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</si>
  <si>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</si>
  <si>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</si>
  <si>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</si>
  <si>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</si>
  <si>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</si>
  <si>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</si>
  <si>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</si>
  <si>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</si>
  <si>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</si>
  <si>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</si>
  <si>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</si>
  <si>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</si>
  <si>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</si>
  <si>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</si>
  <si>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</si>
  <si>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</si>
  <si>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</si>
  <si>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</si>
  <si>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</si>
  <si>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</si>
  <si>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</si>
  <si>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</si>
  <si>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</si>
  <si>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</si>
  <si>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</si>
  <si>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</si>
  <si>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</si>
  <si>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</si>
  <si>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</si>
  <si>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</si>
  <si>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</si>
  <si>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</si>
  <si>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</si>
  <si>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</si>
  <si>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</si>
  <si>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</si>
  <si>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</si>
  <si>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</si>
  <si>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</si>
  <si>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</si>
  <si>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</si>
  <si>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</si>
  <si>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</si>
  <si>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</si>
  <si>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</si>
  <si>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</si>
  <si>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</si>
  <si>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</si>
  <si>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</si>
  <si>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</si>
  <si>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</si>
  <si>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</si>
  <si>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</si>
  <si>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</si>
  <si>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</si>
  <si>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</si>
  <si>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</si>
  <si>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</si>
  <si>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</si>
  <si>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</si>
  <si>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</si>
  <si>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</si>
  <si>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</si>
  <si>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</si>
  <si>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</si>
  <si>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</si>
  <si>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</si>
  <si>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</si>
  <si>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</si>
  <si>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</si>
  <si>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</si>
  <si>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</si>
  <si>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</si>
  <si>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</si>
  <si>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</si>
  <si>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</si>
  <si>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</si>
  <si>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</si>
  <si>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</si>
  <si>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</si>
  <si>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</si>
  <si>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</si>
  <si>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</si>
  <si>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</si>
  <si>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</si>
  <si>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</si>
  <si>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</si>
  <si>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</si>
  <si>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</si>
  <si>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</si>
  <si>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</si>
  <si>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</si>
  <si>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</si>
  <si>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</si>
  <si>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</si>
  <si>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</si>
  <si>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</si>
  <si>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</si>
  <si>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</si>
  <si>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</si>
  <si>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</si>
  <si>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</si>
  <si>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</si>
  <si>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</si>
  <si>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</si>
  <si>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</si>
  <si>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</si>
  <si>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</si>
  <si>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</si>
  <si>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</si>
  <si>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</si>
  <si>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</si>
  <si>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</si>
  <si>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</si>
  <si>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</si>
  <si>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</si>
  <si>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</si>
  <si>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</si>
  <si>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</si>
  <si>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</si>
  <si>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</si>
  <si>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</si>
  <si>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</si>
  <si>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</si>
  <si>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</si>
  <si>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</si>
  <si>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</si>
  <si>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</si>
  <si>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</si>
  <si>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</si>
  <si>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</si>
  <si>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</si>
  <si>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</si>
  <si>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</si>
  <si>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</si>
  <si>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</si>
  <si>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</si>
  <si>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</si>
  <si>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</si>
  <si>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</si>
  <si>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</si>
  <si>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</si>
  <si>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</si>
  <si>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</si>
  <si>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</si>
  <si>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</si>
  <si>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</si>
  <si>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</si>
  <si>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</si>
  <si>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</si>
  <si>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</si>
  <si>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</si>
  <si>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</si>
  <si>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</si>
  <si>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</si>
  <si>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</si>
  <si>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</si>
  <si>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</si>
  <si>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</si>
  <si>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</si>
  <si>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</si>
  <si>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</si>
  <si>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</si>
  <si>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</si>
  <si>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</si>
  <si>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</si>
  <si>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</si>
  <si>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</si>
  <si>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</si>
  <si>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</si>
  <si>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</si>
  <si>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</si>
  <si>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</si>
  <si>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</si>
  <si>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</si>
  <si>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</si>
  <si>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</si>
  <si>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</si>
  <si>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</si>
  <si>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</si>
  <si>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</si>
  <si>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</si>
  <si>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</si>
  <si>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</si>
  <si>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</si>
  <si>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</si>
  <si>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</si>
  <si>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</si>
  <si>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</si>
  <si>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</si>
  <si>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</si>
  <si>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</si>
  <si>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</si>
  <si>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</si>
  <si>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</si>
  <si>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</si>
  <si>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</si>
  <si>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</si>
  <si>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</si>
  <si>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</si>
  <si>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</si>
  <si>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</si>
  <si>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</si>
  <si>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</si>
  <si>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</si>
  <si>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</si>
  <si>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</si>
  <si>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</si>
  <si>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</si>
  <si>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</si>
  <si>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</si>
  <si>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</si>
  <si>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</si>
  <si>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</si>
  <si>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</si>
  <si>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</si>
  <si>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</si>
  <si>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</si>
  <si>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</si>
  <si>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</si>
  <si>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</si>
  <si>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</si>
  <si>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</si>
  <si>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</si>
  <si>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</si>
  <si>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</si>
  <si>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</si>
  <si>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</si>
  <si>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</si>
  <si>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</si>
  <si>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</si>
  <si>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</si>
  <si>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</si>
  <si>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</si>
  <si>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</si>
  <si>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</si>
  <si>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</si>
  <si>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</si>
  <si>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</si>
  <si>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</si>
  <si>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</si>
  <si>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</si>
  <si>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</si>
  <si>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</si>
  <si>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</si>
  <si>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</si>
  <si>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</si>
  <si>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</si>
  <si>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</si>
  <si>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</si>
  <si>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</si>
  <si>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</si>
  <si>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</si>
  <si>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</si>
  <si>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</si>
  <si>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</si>
  <si>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</si>
  <si>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</si>
  <si>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</si>
  <si>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</si>
  <si>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</si>
  <si>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</si>
  <si>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</si>
  <si>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</si>
  <si>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</si>
  <si>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</si>
  <si>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</si>
  <si>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</si>
  <si>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</si>
  <si>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</si>
  <si>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</si>
  <si>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</si>
  <si>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</si>
  <si>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</si>
  <si>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</si>
  <si>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</si>
  <si>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</si>
  <si>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</si>
  <si>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</si>
  <si>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</si>
  <si>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</si>
  <si>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</si>
  <si>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</si>
  <si>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</si>
  <si>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</si>
  <si>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</si>
  <si>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</si>
  <si>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</si>
  <si>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</si>
  <si>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</si>
  <si>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</si>
  <si>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</si>
  <si>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</si>
  <si>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</si>
  <si>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</si>
  <si>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</si>
  <si>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</si>
  <si>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</si>
  <si>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</si>
  <si>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</si>
  <si>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</si>
  <si>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</si>
  <si>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</si>
  <si>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</si>
  <si>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</si>
  <si>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</si>
  <si>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</si>
  <si>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</si>
  <si>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</si>
  <si>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</si>
  <si>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</si>
  <si>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</si>
  <si>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</si>
  <si>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</si>
  <si>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</si>
  <si>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</si>
  <si>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</si>
  <si>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</si>
  <si>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</si>
  <si>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</si>
  <si>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</si>
  <si>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</si>
  <si>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</si>
  <si>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</si>
  <si>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</si>
  <si>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</si>
  <si>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</si>
  <si>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</si>
  <si>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</si>
  <si>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</si>
  <si>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</si>
  <si>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</si>
  <si>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</si>
  <si>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</si>
  <si>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</si>
  <si>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</si>
  <si>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</si>
  <si>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</si>
  <si>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</si>
  <si>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</si>
  <si>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</si>
  <si>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</si>
  <si>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</si>
  <si>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</si>
  <si>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</si>
  <si>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</si>
  <si>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</si>
  <si>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</si>
  <si>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</si>
  <si>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</si>
  <si>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</si>
  <si>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</si>
  <si>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</si>
  <si>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</si>
  <si>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</si>
  <si>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</si>
  <si>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</si>
  <si>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</si>
  <si>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</si>
  <si>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</si>
  <si>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</si>
  <si>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</si>
  <si>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</si>
  <si>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</si>
  <si>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</si>
  <si>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</si>
  <si>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</si>
  <si>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</si>
  <si>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</si>
  <si>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</si>
  <si>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</si>
  <si>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</si>
  <si>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</si>
  <si>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</si>
  <si>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</si>
  <si>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</si>
  <si>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</si>
  <si>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</si>
  <si>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</si>
  <si>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</si>
  <si>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</si>
  <si>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</si>
  <si>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</si>
  <si>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</si>
  <si>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</si>
  <si>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</si>
  <si>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</si>
  <si>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</si>
  <si>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</si>
  <si>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</si>
  <si>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</si>
  <si>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</si>
  <si>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</si>
  <si>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</si>
  <si>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</si>
  <si>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</si>
  <si>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</si>
  <si>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</si>
  <si>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</si>
  <si>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</si>
  <si>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</si>
  <si>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</si>
  <si>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</si>
  <si>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</si>
  <si>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</si>
  <si>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</si>
  <si>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</si>
  <si>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</si>
  <si>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</si>
  <si>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</si>
  <si>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</si>
  <si>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</si>
  <si>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</si>
  <si>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</si>
  <si>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</si>
  <si>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</si>
  <si>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</si>
  <si>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</si>
  <si>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</si>
  <si>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</si>
  <si>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</si>
  <si>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</si>
  <si>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</si>
  <si>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</si>
  <si>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</si>
  <si>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</si>
  <si>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</si>
  <si>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</si>
  <si>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</si>
  <si>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</si>
  <si>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</si>
  <si>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</si>
  <si>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</si>
  <si>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</si>
  <si>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</si>
  <si>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</si>
  <si>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</si>
  <si>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</si>
  <si>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</si>
  <si>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</si>
  <si>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</si>
  <si>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</si>
  <si>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</si>
  <si>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</si>
  <si>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</si>
  <si>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</si>
  <si>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</si>
  <si>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</si>
  <si>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</si>
  <si>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</si>
  <si>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</si>
  <si>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</si>
  <si>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</si>
  <si>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</si>
  <si>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</si>
  <si>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</si>
  <si>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</si>
  <si>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</si>
  <si>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</si>
  <si>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</si>
  <si>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</si>
  <si>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</si>
  <si>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</si>
  <si>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</si>
  <si>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</si>
  <si>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</si>
  <si>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</si>
  <si>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</si>
  <si>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</si>
  <si>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</si>
  <si>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</si>
  <si>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</si>
  <si>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</si>
  <si>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</si>
  <si>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</si>
  <si>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</si>
  <si>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</si>
  <si>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</si>
  <si>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</si>
  <si>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</si>
  <si>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</si>
  <si>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</si>
  <si>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</si>
  <si>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</si>
  <si>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</si>
  <si>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</si>
  <si>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</si>
  <si>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</si>
  <si>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</si>
  <si>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</si>
  <si>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</si>
  <si>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</si>
  <si>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</si>
  <si>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</si>
  <si>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</si>
  <si>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</si>
  <si>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</si>
  <si>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</si>
  <si>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</si>
  <si>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</si>
  <si>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</si>
  <si>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</si>
  <si>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</si>
  <si>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</si>
  <si>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</si>
  <si>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</si>
  <si>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</si>
  <si>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</si>
  <si>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</si>
  <si>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</si>
  <si>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</si>
  <si>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</si>
  <si>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</si>
  <si>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</si>
  <si>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</si>
  <si>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</si>
  <si>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</si>
  <si>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</si>
  <si>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</si>
  <si>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</si>
  <si>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</si>
  <si>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</si>
  <si>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</si>
  <si>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</si>
  <si>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</si>
  <si>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</si>
  <si>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</si>
  <si>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</si>
  <si>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</si>
  <si>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</si>
  <si>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</si>
  <si>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</si>
  <si>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</si>
  <si>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</si>
  <si>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</si>
  <si>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</si>
  <si>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</si>
  <si>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</si>
  <si>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</si>
  <si>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</si>
  <si>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</si>
  <si>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</si>
  <si>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</si>
  <si>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</si>
  <si>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</si>
  <si>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</si>
  <si>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</si>
  <si>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</si>
  <si>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</si>
  <si>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</si>
  <si>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</si>
  <si>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</si>
  <si>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</si>
  <si>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</si>
  <si>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</si>
  <si>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</si>
  <si>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</si>
  <si>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</si>
  <si>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</si>
  <si>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</si>
  <si>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</si>
  <si>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</si>
  <si>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</si>
  <si>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</si>
  <si>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</si>
  <si>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</si>
  <si>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</si>
  <si>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</si>
  <si>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</si>
  <si>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</si>
  <si>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</si>
  <si>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</si>
  <si>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</si>
  <si>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</si>
  <si>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</si>
  <si>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</si>
  <si>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</si>
  <si>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</si>
  <si>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</si>
  <si>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</si>
  <si>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</si>
  <si>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</si>
  <si>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</si>
  <si>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</si>
  <si>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</si>
  <si>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</si>
  <si>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</si>
  <si>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</si>
  <si>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</si>
  <si>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</si>
  <si>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</si>
  <si>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</si>
  <si>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</si>
  <si>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</si>
  <si>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</si>
  <si>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</si>
  <si>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</si>
  <si>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</si>
  <si>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</si>
  <si>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</si>
  <si>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</si>
  <si>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</si>
  <si>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</si>
  <si>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</si>
  <si>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</si>
  <si>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</si>
  <si>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</si>
  <si>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</si>
  <si>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</si>
  <si>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</si>
  <si>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</si>
  <si>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</si>
  <si>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</si>
  <si>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</si>
  <si>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</si>
  <si>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</si>
  <si>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</si>
  <si>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</si>
  <si>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</si>
  <si>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</si>
  <si>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</si>
  <si>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</si>
  <si>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</si>
  <si>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</si>
  <si>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</si>
  <si>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</si>
  <si>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</si>
  <si>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</si>
  <si>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</si>
  <si>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</si>
  <si>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</si>
  <si>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</si>
  <si>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</si>
  <si>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</si>
  <si>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</si>
  <si>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</si>
  <si>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</si>
  <si>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</si>
  <si>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</si>
  <si>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</si>
  <si>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</si>
  <si>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</si>
  <si>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</si>
  <si>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</si>
  <si>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</si>
  <si>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</si>
  <si>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</si>
  <si>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</si>
  <si>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</si>
  <si>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</si>
  <si>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</si>
  <si>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</si>
  <si>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</si>
  <si>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</si>
  <si>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</si>
  <si>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</si>
  <si>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</si>
  <si>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</si>
  <si>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</si>
  <si>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</si>
  <si>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</si>
  <si>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</si>
  <si>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</si>
  <si>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</si>
  <si>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</si>
  <si>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</si>
  <si>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</si>
  <si>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</si>
  <si>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</si>
  <si>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</si>
  <si>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</si>
  <si>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</si>
  <si>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</si>
  <si>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</si>
  <si>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</si>
  <si>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</si>
  <si>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</si>
  <si>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</si>
  <si>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</si>
  <si>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</si>
  <si>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</si>
  <si>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</si>
  <si>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</si>
  <si>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</si>
  <si>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</si>
  <si>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</si>
  <si>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</si>
  <si>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</si>
  <si>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</si>
  <si>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</si>
  <si>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</si>
  <si>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</si>
  <si>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</si>
  <si>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</si>
  <si>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</si>
  <si>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</si>
  <si>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</si>
  <si>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</si>
  <si>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</si>
  <si>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</si>
  <si>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</si>
  <si>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</si>
  <si>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</si>
  <si>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</si>
  <si>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</si>
  <si>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</si>
  <si>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</si>
  <si>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</si>
  <si>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</si>
  <si>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</si>
  <si>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</si>
  <si>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</si>
  <si>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</si>
  <si>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</si>
  <si>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</si>
  <si>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</si>
  <si>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</si>
  <si>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</si>
  <si>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</si>
  <si>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</si>
  <si>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</si>
  <si>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</si>
  <si>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</si>
  <si>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</si>
  <si>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</si>
  <si>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</si>
  <si>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</si>
  <si>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</si>
  <si>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</si>
  <si>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</si>
  <si>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</si>
  <si>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</si>
  <si>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</si>
  <si>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</si>
  <si>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</si>
  <si>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</si>
  <si>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</si>
  <si>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</si>
  <si>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</si>
  <si>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</si>
  <si>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</si>
  <si>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</si>
  <si>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</si>
  <si>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</si>
  <si>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</si>
  <si>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</si>
  <si>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</si>
  <si>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</si>
  <si>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</si>
  <si>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</si>
  <si>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</si>
  <si>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</si>
  <si>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</si>
  <si>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</si>
  <si>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</si>
  <si>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</si>
  <si>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</si>
  <si>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</si>
  <si>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</si>
  <si>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</si>
  <si>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</si>
  <si>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</si>
  <si>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</si>
  <si>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</si>
  <si>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</si>
  <si>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</si>
  <si>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</si>
  <si>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</si>
  <si>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</si>
  <si>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</si>
  <si>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</si>
  <si>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</si>
  <si>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</si>
  <si>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</si>
  <si>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</si>
  <si>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</si>
  <si>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</si>
  <si>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</si>
  <si>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</si>
  <si>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</si>
  <si>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</si>
  <si>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</si>
  <si>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</si>
  <si>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</si>
  <si>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</si>
  <si>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</si>
  <si>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</si>
  <si>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</si>
  <si>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</si>
  <si>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</si>
  <si>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</si>
  <si>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</si>
  <si>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</si>
  <si>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</si>
  <si>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</si>
  <si>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</si>
  <si>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</si>
  <si>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</si>
  <si>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</si>
  <si>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</si>
  <si>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</si>
  <si>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</si>
  <si>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</si>
  <si>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</si>
  <si>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</si>
  <si>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</si>
  <si>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</si>
  <si>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</si>
  <si>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</si>
  <si>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</si>
  <si>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</si>
  <si>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</si>
  <si>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</si>
  <si>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</si>
  <si>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</si>
  <si>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</si>
  <si>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</si>
  <si>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</si>
  <si>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</si>
  <si>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</si>
  <si>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</si>
  <si>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</si>
  <si>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</si>
  <si>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</si>
  <si>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</si>
  <si>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</si>
  <si>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</si>
  <si>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</si>
  <si>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</si>
  <si>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</si>
  <si>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</si>
  <si>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</si>
  <si>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</si>
  <si>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</si>
  <si>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</si>
  <si>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</si>
  <si>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</si>
  <si>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</si>
  <si>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</si>
  <si>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</si>
  <si>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</si>
  <si>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</si>
  <si>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</si>
  <si>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</si>
  <si>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</si>
  <si>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</si>
  <si>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</si>
  <si>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</si>
  <si>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</si>
  <si>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</si>
  <si>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</si>
  <si>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</si>
  <si>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</si>
  <si>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</si>
  <si>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</si>
  <si>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</si>
  <si>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</si>
  <si>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</si>
  <si>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</si>
  <si>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</si>
  <si>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</si>
  <si>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</si>
  <si>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</si>
  <si>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</si>
  <si>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</si>
  <si>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</si>
  <si>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</si>
  <si>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</si>
  <si>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</si>
  <si>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</si>
  <si>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</si>
  <si>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</si>
  <si>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</si>
  <si>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</si>
  <si>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</si>
  <si>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</si>
  <si>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</si>
  <si>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</si>
  <si>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</si>
  <si>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</si>
  <si>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</si>
  <si>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</si>
  <si>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</si>
  <si>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</si>
  <si>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</si>
  <si>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</si>
  <si>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</si>
  <si>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</si>
  <si>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</si>
  <si>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</si>
  <si>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</si>
  <si>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</si>
  <si>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</si>
  <si>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</si>
  <si>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</si>
  <si>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</si>
  <si>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</si>
  <si>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</si>
  <si>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</si>
  <si>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</si>
  <si>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</si>
  <si>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</si>
  <si>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</si>
  <si>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</si>
  <si>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</si>
  <si>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</si>
  <si>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</si>
  <si>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</si>
  <si>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</si>
  <si>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</si>
  <si>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</si>
  <si>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</si>
  <si>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</si>
  <si>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</si>
  <si>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</si>
  <si>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</si>
  <si>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</si>
  <si>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</si>
  <si>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</si>
  <si>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</si>
  <si>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</si>
  <si>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</si>
  <si>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</si>
  <si>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</si>
  <si>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</si>
  <si>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</si>
  <si>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</si>
  <si>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</si>
  <si>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</si>
  <si>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</si>
  <si>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</si>
  <si>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</si>
  <si>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</si>
  <si>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</si>
  <si>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</si>
  <si>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</si>
  <si>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</si>
  <si>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</si>
  <si>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</si>
  <si>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</si>
  <si>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</si>
  <si>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</si>
  <si>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</si>
  <si>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</si>
  <si>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</si>
  <si>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</si>
  <si>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</si>
  <si>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</si>
  <si>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</si>
  <si>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</si>
  <si>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</si>
  <si>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</si>
  <si>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</si>
  <si>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</si>
  <si>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</si>
  <si>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</si>
  <si>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</si>
  <si>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</si>
  <si>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</si>
  <si>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</si>
  <si>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</si>
  <si>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</si>
  <si>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</si>
  <si>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</si>
  <si>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</si>
  <si>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</si>
  <si>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</si>
  <si>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</si>
  <si>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</si>
  <si>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</si>
  <si>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</si>
  <si>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</si>
  <si>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</si>
  <si>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</si>
  <si>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</si>
  <si>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</si>
  <si>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</si>
  <si>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</si>
  <si>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</si>
  <si>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</si>
  <si>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</si>
  <si>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</si>
  <si>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</si>
  <si>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</si>
  <si>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</si>
  <si>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</si>
  <si>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</si>
  <si>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</si>
  <si>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</si>
  <si>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</si>
  <si>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</si>
  <si>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</si>
  <si>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</si>
  <si>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</si>
  <si>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</si>
  <si>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</si>
  <si>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</si>
  <si>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</si>
  <si>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</si>
  <si>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</si>
  <si>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</si>
  <si>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</si>
  <si>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</si>
  <si>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</si>
  <si>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</si>
  <si>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</si>
  <si>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</si>
  <si>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</si>
  <si>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</si>
  <si>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</si>
  <si>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</si>
  <si>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</si>
  <si>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</si>
  <si>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</si>
  <si>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</si>
  <si>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</si>
  <si>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</si>
  <si>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</si>
  <si>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</si>
  <si>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</si>
  <si>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</si>
  <si>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</si>
  <si>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</si>
  <si>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</si>
  <si>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</si>
  <si>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</si>
  <si>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</si>
  <si>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</si>
  <si>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</si>
  <si>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</si>
  <si>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</si>
  <si>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</si>
  <si>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</si>
  <si>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</si>
  <si>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</si>
  <si>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</si>
  <si>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</si>
  <si>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</si>
  <si>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</si>
  <si>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</si>
  <si>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</si>
  <si>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</si>
  <si>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</si>
  <si>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</si>
  <si>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</si>
  <si>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</si>
  <si>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</si>
  <si>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</si>
  <si>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</si>
  <si>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</si>
  <si>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</si>
  <si>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</si>
  <si>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</si>
  <si>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</si>
  <si>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</si>
  <si>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</si>
  <si>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</si>
  <si>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</si>
  <si>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</si>
  <si>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</si>
  <si>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</si>
  <si>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</si>
  <si>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</si>
  <si>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</si>
  <si>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</si>
  <si>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</si>
  <si>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</si>
  <si>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</si>
  <si>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</si>
  <si>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</si>
  <si>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</si>
  <si>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</si>
  <si>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</si>
  <si>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</si>
  <si>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</si>
  <si>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</si>
  <si>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</si>
  <si>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</si>
  <si>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</si>
  <si>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</si>
  <si>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</si>
  <si>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</si>
  <si>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</si>
  <si>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</si>
  <si>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</si>
  <si>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</si>
  <si>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</si>
  <si>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</si>
  <si>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</si>
  <si>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</si>
  <si>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</si>
  <si>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</si>
  <si>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</si>
  <si>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</si>
  <si>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</si>
  <si>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</si>
  <si>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</si>
  <si>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</si>
  <si>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</si>
  <si>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</si>
  <si>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</si>
  <si>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</si>
  <si>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</si>
  <si>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</si>
  <si>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</si>
  <si>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</si>
  <si>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</si>
  <si>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</si>
  <si>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</si>
  <si>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</si>
  <si>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</si>
  <si>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</si>
  <si>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</si>
  <si>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</si>
  <si>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</si>
  <si>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</si>
  <si>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</si>
  <si>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</si>
  <si>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</si>
  <si>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</si>
  <si>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</si>
  <si>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</si>
  <si>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</si>
  <si>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</si>
  <si>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</si>
  <si>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</si>
  <si>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</si>
  <si>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</si>
  <si>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</si>
  <si>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</si>
  <si>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</si>
  <si>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</si>
  <si>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</si>
  <si>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</si>
  <si>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</si>
  <si>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</si>
  <si>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</si>
  <si>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</si>
  <si>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</si>
  <si>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</si>
  <si>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</si>
  <si>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</si>
  <si>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</si>
  <si>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</si>
  <si>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</si>
  <si>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</si>
  <si>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</si>
  <si>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</si>
  <si>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</si>
  <si>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</si>
  <si>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</si>
  <si>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</si>
  <si>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</si>
  <si>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</si>
  <si>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</si>
  <si>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</si>
  <si>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</si>
  <si>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</si>
  <si>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</si>
  <si>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</si>
  <si>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</si>
  <si>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</si>
  <si>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</si>
  <si>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</si>
  <si>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</si>
  <si>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</si>
  <si>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</si>
  <si>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</si>
  <si>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</si>
  <si>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</si>
  <si>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</si>
  <si>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</si>
  <si>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</si>
  <si>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</si>
  <si>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</si>
  <si>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</si>
  <si>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</si>
  <si>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</si>
  <si>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</si>
  <si>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</si>
  <si>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</si>
  <si>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</si>
  <si>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</si>
  <si>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</si>
  <si>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</si>
  <si>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</si>
  <si>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</si>
  <si>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</si>
  <si>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</si>
  <si>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</si>
  <si>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</si>
  <si>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</si>
  <si>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</si>
  <si>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</si>
  <si>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</si>
  <si>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</si>
  <si>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</si>
  <si>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</si>
  <si>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</si>
  <si>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</si>
  <si>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</si>
  <si>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</si>
  <si>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</si>
  <si>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</si>
  <si>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</si>
  <si>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</si>
  <si>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</si>
  <si>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</si>
  <si>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</si>
  <si>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</si>
  <si>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</si>
  <si>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</si>
  <si>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</si>
  <si>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</si>
  <si>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</si>
  <si>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</si>
  <si>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</si>
  <si>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</si>
  <si>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</si>
  <si>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</si>
  <si>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</si>
  <si>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</si>
  <si>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</si>
  <si>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</si>
  <si>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</si>
  <si>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</si>
  <si>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</si>
  <si>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</si>
  <si>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</si>
  <si>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</si>
  <si>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</si>
  <si>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</si>
  <si>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</si>
  <si>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</si>
  <si>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</si>
  <si>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</si>
  <si>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</si>
  <si>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</si>
  <si>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</si>
  <si>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</si>
  <si>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</si>
  <si>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</si>
  <si>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</si>
  <si>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</si>
  <si>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</si>
  <si>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</si>
  <si>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</si>
  <si>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</si>
  <si>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</si>
  <si>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</si>
  <si>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</si>
  <si>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</si>
  <si>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</si>
  <si>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</si>
  <si>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</si>
  <si>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</si>
  <si>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</si>
  <si>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</si>
  <si>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</si>
  <si>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</si>
  <si>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</si>
  <si>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</si>
  <si>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</si>
  <si>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</si>
  <si>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</si>
  <si>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</si>
  <si>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</si>
  <si>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</si>
  <si>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</si>
  <si>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</si>
  <si>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</si>
  <si>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</si>
  <si>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</si>
  <si>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</si>
  <si>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</si>
  <si>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</si>
  <si>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</si>
  <si>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</si>
  <si>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</si>
  <si>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</si>
  <si>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</si>
  <si>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</si>
  <si>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</si>
  <si>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</si>
  <si>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</si>
  <si>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</si>
  <si>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</si>
  <si>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</si>
  <si>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</si>
  <si>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</si>
  <si>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</si>
  <si>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</si>
  <si>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</si>
  <si>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</si>
  <si>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</si>
  <si>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</si>
  <si>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</si>
  <si>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</si>
  <si>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</si>
  <si>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</si>
  <si>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</si>
  <si>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</si>
  <si>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</si>
  <si>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</si>
  <si>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</si>
  <si>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</si>
  <si>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</si>
  <si>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</si>
  <si>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</si>
  <si>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</si>
  <si>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</si>
  <si>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</si>
  <si>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</si>
  <si>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</si>
  <si>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</si>
  <si>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</si>
  <si>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</si>
  <si>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</si>
  <si>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</si>
  <si>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</si>
  <si>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</si>
  <si>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</si>
  <si>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</si>
  <si>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</si>
  <si>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</si>
  <si>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</si>
  <si>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</si>
  <si>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</si>
  <si>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</si>
  <si>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</si>
  <si>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</si>
  <si>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</si>
  <si>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</si>
  <si>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</si>
  <si>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</si>
  <si>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</si>
  <si>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</si>
  <si>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</si>
  <si>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</si>
  <si>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</si>
  <si>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</si>
  <si>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</si>
  <si>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</si>
  <si>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</si>
  <si>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</si>
  <si>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</si>
  <si>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</si>
  <si>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</si>
  <si>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</si>
  <si>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</si>
  <si>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</si>
  <si>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</si>
  <si>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</si>
  <si>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</si>
  <si>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</si>
  <si>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</si>
  <si>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</si>
  <si>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</si>
  <si>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</si>
  <si>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</si>
  <si>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</si>
  <si>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</si>
  <si>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</si>
  <si>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</si>
  <si>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</si>
  <si>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</si>
  <si>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</si>
  <si>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</si>
  <si>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</si>
  <si>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</si>
  <si>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</si>
  <si>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</si>
  <si>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</si>
  <si>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</si>
  <si>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</si>
  <si>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</si>
  <si>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</si>
  <si>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</si>
  <si>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</si>
  <si>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</si>
  <si>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</si>
  <si>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</si>
  <si>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</si>
  <si>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</si>
  <si>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</si>
  <si>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</si>
  <si>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</si>
  <si>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</si>
  <si>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</si>
  <si>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</si>
  <si>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</si>
  <si>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</si>
  <si>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</si>
  <si>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</si>
  <si>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</si>
  <si>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</si>
  <si>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</si>
  <si>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</si>
  <si>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</si>
  <si>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</si>
  <si>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</si>
  <si>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</si>
  <si>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</si>
  <si>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</si>
  <si>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</si>
  <si>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</si>
  <si>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</si>
  <si>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</si>
  <si>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</si>
  <si>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</si>
  <si>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</si>
  <si>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</si>
  <si>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</si>
  <si>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</si>
  <si>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</si>
  <si>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</si>
  <si>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</si>
  <si>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</si>
  <si>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</si>
  <si>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</si>
  <si>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</si>
  <si>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</si>
  <si>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</si>
  <si>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</si>
  <si>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</si>
  <si>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</si>
  <si>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</si>
  <si>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</si>
  <si>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</si>
  <si>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</si>
  <si>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</si>
  <si>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</si>
  <si>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</si>
  <si>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</si>
  <si>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</si>
  <si>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</si>
  <si>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</si>
  <si>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</si>
  <si>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</si>
  <si>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</si>
  <si>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</si>
  <si>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</si>
  <si>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</si>
  <si>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</si>
  <si>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</si>
  <si>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</si>
  <si>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</si>
  <si>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</si>
  <si>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</si>
  <si>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</si>
  <si>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</si>
  <si>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</si>
  <si>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</si>
  <si>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</si>
  <si>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</si>
  <si>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</si>
  <si>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</si>
  <si>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</si>
  <si>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</si>
  <si>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</si>
  <si>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</si>
  <si>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</si>
  <si>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</si>
  <si>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</si>
  <si>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</si>
  <si>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</si>
  <si>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</si>
  <si>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</si>
  <si>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</si>
  <si>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</si>
  <si>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</si>
  <si>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</si>
  <si>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</si>
  <si>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</si>
  <si>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</si>
  <si>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</si>
  <si>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</si>
  <si>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</si>
  <si>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</si>
  <si>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</si>
  <si>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</si>
  <si>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</si>
  <si>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</si>
  <si>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</si>
  <si>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</si>
  <si>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</si>
  <si>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</si>
  <si>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</si>
  <si>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</si>
  <si>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</si>
  <si>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</si>
  <si>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</si>
  <si>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</si>
  <si>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</si>
  <si>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</si>
  <si>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</si>
  <si>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</si>
  <si>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</si>
  <si>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</si>
  <si>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</si>
  <si>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</si>
  <si>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</si>
  <si>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</si>
  <si>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</si>
  <si>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</si>
  <si>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</si>
  <si>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</si>
  <si>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</si>
  <si>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</si>
  <si>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</si>
  <si>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</si>
  <si>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</si>
  <si>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</si>
  <si>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</si>
  <si>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</si>
  <si>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</si>
  <si>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</si>
  <si>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</si>
  <si>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</si>
  <si>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</si>
  <si>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</si>
  <si>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</si>
  <si>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</si>
  <si>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</si>
  <si>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</si>
  <si>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</si>
  <si>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</si>
  <si>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</si>
  <si>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</si>
  <si>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</si>
  <si>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</si>
  <si>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</si>
  <si>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</si>
  <si>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</si>
  <si>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</si>
  <si>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</si>
  <si>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</si>
  <si>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</si>
  <si>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</si>
  <si>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</si>
  <si>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</si>
  <si>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</si>
  <si>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</si>
  <si>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</si>
  <si>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</si>
  <si>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</si>
  <si>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</si>
  <si>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</si>
  <si>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</si>
  <si>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</si>
  <si>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</si>
  <si>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</si>
  <si>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</si>
  <si>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</si>
  <si>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</si>
  <si>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</si>
  <si>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</si>
  <si>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</si>
  <si>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</si>
  <si>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</si>
  <si>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</si>
  <si>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</si>
  <si>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</si>
  <si>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</si>
  <si>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</si>
  <si>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</si>
  <si>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</si>
  <si>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</si>
  <si>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</si>
  <si>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</si>
  <si>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</si>
  <si>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</si>
  <si>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</si>
  <si>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</si>
  <si>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</si>
  <si>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</si>
  <si>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</si>
  <si>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</si>
  <si>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</si>
  <si>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</si>
  <si>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</si>
  <si>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</si>
  <si>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</si>
  <si>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</si>
  <si>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</si>
  <si>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</si>
  <si>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</si>
  <si>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</si>
  <si>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</si>
  <si>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</si>
  <si>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</si>
  <si>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</si>
  <si>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</si>
  <si>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</si>
  <si>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</si>
  <si>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</si>
  <si>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</si>
  <si>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</si>
  <si>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</si>
  <si>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</si>
  <si>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</si>
  <si>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</si>
  <si>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</si>
  <si>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</si>
  <si>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</si>
  <si>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</si>
  <si>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</si>
  <si>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</si>
  <si>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</si>
  <si>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</si>
  <si>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</si>
  <si>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</si>
  <si>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</si>
  <si>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</si>
  <si>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</si>
  <si>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</si>
  <si>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</si>
  <si>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</si>
  <si>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</si>
  <si>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</si>
  <si>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</si>
  <si>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</si>
  <si>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</si>
  <si>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</si>
  <si>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</si>
  <si>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</si>
  <si>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</si>
  <si>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</si>
  <si>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</si>
  <si>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</si>
  <si>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</si>
  <si>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</si>
  <si>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</si>
  <si>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</si>
  <si>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</si>
  <si>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</si>
  <si>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</si>
  <si>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</si>
  <si>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</si>
  <si>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</si>
  <si>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</si>
  <si>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</si>
  <si>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</si>
  <si>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</si>
  <si>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</si>
  <si>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</si>
  <si>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</si>
  <si>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</si>
  <si>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</si>
  <si>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</si>
  <si>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</si>
  <si>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</si>
  <si>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</si>
  <si>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</si>
  <si>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</si>
  <si>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</si>
  <si>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</si>
  <si>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</si>
  <si>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</si>
  <si>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</si>
  <si>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</si>
  <si>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</si>
  <si>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</si>
  <si>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</si>
  <si>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</si>
  <si>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</si>
  <si>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</si>
  <si>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</si>
  <si>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</si>
  <si>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</si>
  <si>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</si>
  <si>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</si>
  <si>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</si>
  <si>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</si>
  <si>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</si>
  <si>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</si>
  <si>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</si>
  <si>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</si>
  <si>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</si>
  <si>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</si>
  <si>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</si>
  <si>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</si>
  <si>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</si>
  <si>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</si>
  <si>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</si>
  <si>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</si>
  <si>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</si>
  <si>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</si>
  <si>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</si>
  <si>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</si>
  <si>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</si>
  <si>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</si>
  <si>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</si>
  <si>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</si>
  <si>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</si>
  <si>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</si>
  <si>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</si>
  <si>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</si>
  <si>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</si>
  <si>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</si>
  <si>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</si>
  <si>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</si>
  <si>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</si>
  <si>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</si>
  <si>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</si>
  <si>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</si>
  <si>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</si>
  <si>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</si>
  <si>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</si>
  <si>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</si>
  <si>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</si>
  <si>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</si>
  <si>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</si>
  <si>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</si>
  <si>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</si>
  <si>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</si>
  <si>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</si>
  <si>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</si>
  <si>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</si>
  <si>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</si>
  <si>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</si>
  <si>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</si>
  <si>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</si>
  <si>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</si>
  <si>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</si>
  <si>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</si>
  <si>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</si>
  <si>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</si>
  <si>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</si>
  <si>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</si>
  <si>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</si>
  <si>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</si>
  <si>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</si>
  <si>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</si>
  <si>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</si>
  <si>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</si>
  <si>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</si>
  <si>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</si>
  <si>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</si>
  <si>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</si>
  <si>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</si>
  <si>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</si>
  <si>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</si>
  <si>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</si>
  <si>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</si>
  <si>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</si>
  <si>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</si>
  <si>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</si>
  <si>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</si>
  <si>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</si>
  <si>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</si>
  <si>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</si>
  <si>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</si>
  <si>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</si>
  <si>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</si>
  <si>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</si>
  <si>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</si>
  <si>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</si>
  <si>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</si>
  <si>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</si>
  <si>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</si>
  <si>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</si>
  <si>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</si>
  <si>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</si>
  <si>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</si>
  <si>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</si>
  <si>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</si>
  <si>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</si>
  <si>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</si>
  <si>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</si>
  <si>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</si>
  <si>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</si>
  <si>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</si>
  <si>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</si>
  <si>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</si>
  <si>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</si>
  <si>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</si>
  <si>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</si>
  <si>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</si>
  <si>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</si>
  <si>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</si>
  <si>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</si>
  <si>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</si>
  <si>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</si>
  <si>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</si>
  <si>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</si>
  <si>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</si>
  <si>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</si>
  <si>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</si>
  <si>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</si>
  <si>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</si>
  <si>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</si>
  <si>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</si>
  <si>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</si>
  <si>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</si>
  <si>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</si>
  <si>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</si>
  <si>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</si>
  <si>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</si>
  <si>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</si>
  <si>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</si>
  <si>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</si>
  <si>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</si>
  <si>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</si>
  <si>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</si>
  <si>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</si>
  <si>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</si>
  <si>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</si>
  <si>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</si>
  <si>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</si>
  <si>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</si>
  <si>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</si>
  <si>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</si>
  <si>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</si>
  <si>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</si>
  <si>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</si>
  <si>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</si>
  <si>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</si>
  <si>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</si>
  <si>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</si>
  <si>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</si>
  <si>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</si>
  <si>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</si>
  <si>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</si>
  <si>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</si>
  <si>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</si>
  <si>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</si>
  <si>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</si>
  <si>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</si>
  <si>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</si>
  <si>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</si>
  <si>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</si>
  <si>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</si>
  <si>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</si>
  <si>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</si>
  <si>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</si>
  <si>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</si>
  <si>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</si>
  <si>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</si>
  <si>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</si>
  <si>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</si>
  <si>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</si>
  <si>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</si>
  <si>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</si>
  <si>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</si>
  <si>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</si>
  <si>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</si>
  <si>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</si>
  <si>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</si>
  <si>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</si>
  <si>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</si>
  <si>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</si>
  <si>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</si>
  <si>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</si>
  <si>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</si>
  <si>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</si>
  <si>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</si>
  <si>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</si>
  <si>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</si>
  <si>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</si>
  <si>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</si>
  <si>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</si>
  <si>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</si>
  <si>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</si>
  <si>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</si>
  <si>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</si>
  <si>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</si>
  <si>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</si>
  <si>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</si>
  <si>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</si>
  <si>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</si>
  <si>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</si>
  <si>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</si>
  <si>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</si>
  <si>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</si>
  <si>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</si>
  <si>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</si>
  <si>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</si>
  <si>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</si>
  <si>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</si>
  <si>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</si>
  <si>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</si>
  <si>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</si>
  <si>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</si>
  <si>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</si>
  <si>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</si>
  <si>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</si>
  <si>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</si>
  <si>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</si>
  <si>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</si>
  <si>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</si>
  <si>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</si>
  <si>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</si>
  <si>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</si>
  <si>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</si>
  <si>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</si>
  <si>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</si>
  <si>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</si>
  <si>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</si>
  <si>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</si>
  <si>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</si>
  <si>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</si>
  <si>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</si>
  <si>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</si>
  <si>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</si>
  <si>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</si>
  <si>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</si>
  <si>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</si>
  <si>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</si>
  <si>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</si>
  <si>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</si>
  <si>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</si>
  <si>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</si>
  <si>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</si>
  <si>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</si>
  <si>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</si>
  <si>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</si>
  <si>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</si>
  <si>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</si>
  <si>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</si>
  <si>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</si>
  <si>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</si>
  <si>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</si>
  <si>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</si>
  <si>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</si>
  <si>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</si>
  <si>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</si>
  <si>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</si>
  <si>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</si>
  <si>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</si>
  <si>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</si>
  <si>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</si>
  <si>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</si>
  <si>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</si>
  <si>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</si>
  <si>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</si>
  <si>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</si>
  <si>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</si>
  <si>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</si>
  <si>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</si>
  <si>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</si>
  <si>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</si>
  <si>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</si>
  <si>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</si>
  <si>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</si>
  <si>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</si>
  <si>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</si>
  <si>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</si>
  <si>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</si>
  <si>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</si>
  <si>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</si>
  <si>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</si>
  <si>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</si>
  <si>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</si>
  <si>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</si>
  <si>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</si>
  <si>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</si>
  <si>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</si>
  <si>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</si>
  <si>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</si>
  <si>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</si>
  <si>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</si>
  <si>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</si>
  <si>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</si>
  <si>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</si>
  <si>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</si>
  <si>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</si>
  <si>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</si>
  <si>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</si>
  <si>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</si>
  <si>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</si>
  <si>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</si>
  <si>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</si>
  <si>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</si>
  <si>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</si>
  <si>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</si>
  <si>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</si>
  <si>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</si>
  <si>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</si>
  <si>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</si>
  <si>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</si>
  <si>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</si>
  <si>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</si>
  <si>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</si>
  <si>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</si>
  <si>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</si>
  <si>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</si>
  <si>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</si>
  <si>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</si>
  <si>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</si>
  <si>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</si>
  <si>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</si>
  <si>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</si>
  <si>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</si>
  <si>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</si>
  <si>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</si>
  <si>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</si>
  <si>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</si>
  <si>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</si>
  <si>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</si>
  <si>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</si>
  <si>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</si>
  <si>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</si>
  <si>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</si>
  <si>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</si>
  <si>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</si>
  <si>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</si>
  <si>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</si>
  <si>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</si>
  <si>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</si>
  <si>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</si>
  <si>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</si>
  <si>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</si>
  <si>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</si>
  <si>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</si>
  <si>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</si>
  <si>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</si>
  <si>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</si>
  <si>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</si>
  <si>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</si>
  <si>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</si>
  <si>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</si>
  <si>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</si>
  <si>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</si>
  <si>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</si>
  <si>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</si>
  <si>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</si>
  <si>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</si>
  <si>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</si>
  <si>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</si>
  <si>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</si>
  <si>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</si>
  <si>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</si>
  <si>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</si>
  <si>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</si>
  <si>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</si>
  <si>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</si>
  <si>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</si>
  <si>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</si>
  <si>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</si>
  <si>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</si>
  <si>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</si>
  <si>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</si>
  <si>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</si>
  <si>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</si>
  <si>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</si>
  <si>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</si>
  <si>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</si>
  <si>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</si>
  <si>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</si>
  <si>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</si>
  <si>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</si>
  <si>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</si>
  <si>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</si>
  <si>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</si>
  <si>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</si>
  <si>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</si>
  <si>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</si>
  <si>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</si>
  <si>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</si>
  <si>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</si>
  <si>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</si>
  <si>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</si>
  <si>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</si>
  <si>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</si>
  <si>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</si>
  <si>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</si>
  <si>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</si>
  <si>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</si>
  <si>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</si>
  <si>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</si>
  <si>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</si>
  <si>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</si>
  <si>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</si>
  <si>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</si>
  <si>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</si>
  <si>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</si>
  <si>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</si>
  <si>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</si>
  <si>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</si>
  <si>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</si>
  <si>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</si>
  <si>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</si>
  <si>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</si>
  <si>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</si>
  <si>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</si>
  <si>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</si>
  <si>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</si>
  <si>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</si>
  <si>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</si>
  <si>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</si>
  <si>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</si>
  <si>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</si>
  <si>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</si>
  <si>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</si>
  <si>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</si>
  <si>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</si>
  <si>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</si>
  <si>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</si>
  <si>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</si>
  <si>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</si>
  <si>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</si>
  <si>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</si>
  <si>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</si>
  <si>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</si>
  <si>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</si>
  <si>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</si>
  <si>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</si>
  <si>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</si>
  <si>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</si>
  <si>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</si>
  <si>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</si>
  <si>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</si>
  <si>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</si>
  <si>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</si>
  <si>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</si>
  <si>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</si>
  <si>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</si>
  <si>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</si>
  <si>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</si>
  <si>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</si>
  <si>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</si>
  <si>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</si>
  <si>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</si>
  <si>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</si>
  <si>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</si>
  <si>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</si>
  <si>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</si>
  <si>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</si>
  <si>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</si>
  <si>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</si>
  <si>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</si>
  <si>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</si>
  <si>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</si>
  <si>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</si>
  <si>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</si>
  <si>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</si>
  <si>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</si>
  <si>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</si>
  <si>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</si>
  <si>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</si>
  <si>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</si>
  <si>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</si>
  <si>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</si>
  <si>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</si>
  <si>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</si>
  <si>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</si>
  <si>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</si>
  <si>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</si>
  <si>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</si>
  <si>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</si>
  <si>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</si>
  <si>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</si>
  <si>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</si>
  <si>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</si>
  <si>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</si>
  <si>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</si>
  <si>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</si>
  <si>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</si>
  <si>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</si>
  <si>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</si>
  <si>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</si>
  <si>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</si>
  <si>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</si>
  <si>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</si>
  <si>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</si>
  <si>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</si>
  <si>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</si>
  <si>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</si>
  <si>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</si>
  <si>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</si>
  <si>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</si>
  <si>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</si>
  <si>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</si>
  <si>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</si>
  <si>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</si>
  <si>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</si>
  <si>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</si>
  <si>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</si>
  <si>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</si>
  <si>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</si>
  <si>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</si>
  <si>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</si>
  <si>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</si>
  <si>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</si>
  <si>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</si>
  <si>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</si>
  <si>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</si>
  <si>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</si>
  <si>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</si>
  <si>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</si>
  <si>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</si>
  <si>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</si>
  <si>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</si>
  <si>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</si>
  <si>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</si>
  <si>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</si>
  <si>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</si>
  <si>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</si>
  <si>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</si>
  <si>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</si>
  <si>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</si>
  <si>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</si>
  <si>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</si>
  <si>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</si>
  <si>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</si>
  <si>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</si>
  <si>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</si>
  <si>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</si>
  <si>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</si>
  <si>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</si>
  <si>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</si>
  <si>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</si>
  <si>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</si>
  <si>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</si>
  <si>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</si>
  <si>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</si>
  <si>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</si>
  <si>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</si>
  <si>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</si>
  <si>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</si>
  <si>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</si>
  <si>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</si>
  <si>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</si>
  <si>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</si>
  <si>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</si>
  <si>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</si>
  <si>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</si>
  <si>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</si>
  <si>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</si>
  <si>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</si>
  <si>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</si>
  <si>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</si>
  <si>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</si>
  <si>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</si>
  <si>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</si>
  <si>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</si>
  <si>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</si>
  <si>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</si>
  <si>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</si>
  <si>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</si>
  <si>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</si>
  <si>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</si>
  <si>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</si>
  <si>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</si>
  <si>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</si>
  <si>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</si>
  <si>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</si>
  <si>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</si>
  <si>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</si>
  <si>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</si>
  <si>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</si>
  <si>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</si>
  <si>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</si>
  <si>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</si>
  <si>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</si>
  <si>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</si>
  <si>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</si>
  <si>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</si>
  <si>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</si>
  <si>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</si>
  <si>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</si>
  <si>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</si>
  <si>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</si>
  <si>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</si>
  <si>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</si>
  <si>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</si>
  <si>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</si>
  <si>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</si>
  <si>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</si>
  <si>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</si>
  <si>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</si>
  <si>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</si>
  <si>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</si>
  <si>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</si>
  <si>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</si>
  <si>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</si>
  <si>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</si>
  <si>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</si>
  <si>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</si>
  <si>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</si>
  <si>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</si>
  <si>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</si>
  <si>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</si>
  <si>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</si>
  <si>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</si>
  <si>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</si>
  <si>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</si>
  <si>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</si>
  <si>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</si>
  <si>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</si>
  <si>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</si>
  <si>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</si>
  <si>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</si>
  <si>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</si>
  <si>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</si>
  <si>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</si>
  <si>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</si>
  <si>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</si>
  <si>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</si>
  <si>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</si>
  <si>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</si>
  <si>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</si>
  <si>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</si>
  <si>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</si>
  <si>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</si>
  <si>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</si>
  <si>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</si>
  <si>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</si>
  <si>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</si>
  <si>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</si>
  <si>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</si>
  <si>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</si>
  <si>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</si>
  <si>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</si>
  <si>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</si>
  <si>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</si>
  <si>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</si>
  <si>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</si>
  <si>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</si>
  <si>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</si>
  <si>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</si>
  <si>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</si>
  <si>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</si>
  <si>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</si>
  <si>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</si>
  <si>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</si>
  <si>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</si>
  <si>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</si>
  <si>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</si>
  <si>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</si>
  <si>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</si>
  <si>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</si>
  <si>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</si>
  <si>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</si>
  <si>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</si>
  <si>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</si>
  <si>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</si>
  <si>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</si>
  <si>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</si>
  <si>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</si>
  <si>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</si>
  <si>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</si>
  <si>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</si>
  <si>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</si>
  <si>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</si>
  <si>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</si>
  <si>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</si>
  <si>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</si>
  <si>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</si>
  <si>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</si>
  <si>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</si>
  <si>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</si>
  <si>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</si>
  <si>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</si>
  <si>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</si>
  <si>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</si>
  <si>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</si>
  <si>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</si>
  <si>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</si>
  <si>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</si>
  <si>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</si>
  <si>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</si>
  <si>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</si>
  <si>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</si>
  <si>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</si>
  <si>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</si>
  <si>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</si>
  <si>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</si>
  <si>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</si>
  <si>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</si>
  <si>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</si>
  <si>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</si>
  <si>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</si>
  <si>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</si>
  <si>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</si>
  <si>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</si>
  <si>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</si>
  <si>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</si>
  <si>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</si>
  <si>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</si>
  <si>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</si>
  <si>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</si>
  <si>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</si>
  <si>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</si>
  <si>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</si>
  <si>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</si>
  <si>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</si>
  <si>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</si>
  <si>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</si>
  <si>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</si>
  <si>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</si>
  <si>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</si>
  <si>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</si>
  <si>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</si>
  <si>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</si>
  <si>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</si>
  <si>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</si>
  <si>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</si>
  <si>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</si>
  <si>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</si>
  <si>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</si>
  <si>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</si>
  <si>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</si>
  <si>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</si>
  <si>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</si>
  <si>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</si>
  <si>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</si>
  <si>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</si>
  <si>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</si>
  <si>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</si>
  <si>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</si>
  <si>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</si>
  <si>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</si>
  <si>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</si>
  <si>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</si>
  <si>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</si>
  <si>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</si>
  <si>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</si>
  <si>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</si>
  <si>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</si>
  <si>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</si>
  <si>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</si>
  <si>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</si>
  <si>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</si>
  <si>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</si>
  <si>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</si>
  <si>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</si>
  <si>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</si>
  <si>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</si>
  <si>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</si>
  <si>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</si>
  <si>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</si>
  <si>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</si>
  <si>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</si>
  <si>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</si>
  <si>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</si>
  <si>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</si>
  <si>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</si>
  <si>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</si>
  <si>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</si>
  <si>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</si>
  <si>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</si>
  <si>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</si>
  <si>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</si>
  <si>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</si>
  <si>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</si>
  <si>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</si>
  <si>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</si>
  <si>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</si>
  <si>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</si>
  <si>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</si>
  <si>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</si>
  <si>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</si>
  <si>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</si>
  <si>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</si>
  <si>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</si>
  <si>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</si>
  <si>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</si>
  <si>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</si>
  <si>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</si>
  <si>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</si>
  <si>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</si>
  <si>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</si>
  <si>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</si>
  <si>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</si>
  <si>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</si>
  <si>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</si>
  <si>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</si>
  <si>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</si>
  <si>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</si>
  <si>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</si>
  <si>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</si>
  <si>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</si>
  <si>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</si>
  <si>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</si>
  <si>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</si>
  <si>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</si>
  <si>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</si>
  <si>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</si>
  <si>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</si>
  <si>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</si>
  <si>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</si>
  <si>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</si>
  <si>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</si>
  <si>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</si>
  <si>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</si>
  <si>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</si>
  <si>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</si>
  <si>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</si>
  <si>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</si>
  <si>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</si>
  <si>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</si>
  <si>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</si>
  <si>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</si>
  <si>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</si>
  <si>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</si>
  <si>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</si>
  <si>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</si>
  <si>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</si>
  <si>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</si>
  <si>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</si>
  <si>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</si>
  <si>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</si>
  <si>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</si>
  <si>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</si>
  <si>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</si>
  <si>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</si>
  <si>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</si>
  <si>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</si>
  <si>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</si>
  <si>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</si>
  <si>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</si>
  <si>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</si>
  <si>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</si>
  <si>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</si>
  <si>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</si>
  <si>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</si>
  <si>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</si>
  <si>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</si>
  <si>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</si>
  <si>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</si>
  <si>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</si>
  <si>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</si>
  <si>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</si>
  <si>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</si>
  <si>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</si>
  <si>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</si>
  <si>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</si>
  <si>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</si>
  <si>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</si>
  <si>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</si>
  <si>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</si>
  <si>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</si>
  <si>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</si>
  <si>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</si>
  <si>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</si>
  <si>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</si>
  <si>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</si>
  <si>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</si>
  <si>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</si>
  <si>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</si>
  <si>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</si>
  <si>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</si>
  <si>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</si>
  <si>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</si>
  <si>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</si>
  <si>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</si>
  <si>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</si>
  <si>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</si>
  <si>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</si>
  <si>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</si>
  <si>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</si>
  <si>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</si>
  <si>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</si>
  <si>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</si>
  <si>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</si>
  <si>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</si>
  <si>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</si>
  <si>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</si>
  <si>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</si>
  <si>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</si>
  <si>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</si>
  <si>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</si>
  <si>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</si>
  <si>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</si>
  <si>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</si>
  <si>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</si>
  <si>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</si>
  <si>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</si>
  <si>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</si>
  <si>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</si>
  <si>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</si>
  <si>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</si>
  <si>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</si>
  <si>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</si>
  <si>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</si>
  <si>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</si>
  <si>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</si>
  <si>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</si>
  <si>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</si>
  <si>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</si>
  <si>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</si>
  <si>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</si>
  <si>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</si>
  <si>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</si>
  <si>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</si>
  <si>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</si>
  <si>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</si>
  <si>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</si>
  <si>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</si>
  <si>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</si>
  <si>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</si>
  <si>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</si>
  <si>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</si>
  <si>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</si>
  <si>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</si>
  <si>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</si>
  <si>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</si>
  <si>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</si>
  <si>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</si>
  <si>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</si>
  <si>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</si>
  <si>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</si>
  <si>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</si>
  <si>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</si>
  <si>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</si>
  <si>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</si>
  <si>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</si>
  <si>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</si>
  <si>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</si>
  <si>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</si>
  <si>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</si>
  <si>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</si>
  <si>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</si>
  <si>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</si>
  <si>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</si>
  <si>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</si>
  <si>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</si>
  <si>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</si>
  <si>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</si>
  <si>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</si>
  <si>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</si>
  <si>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</si>
  <si>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</si>
  <si>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</si>
  <si>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</si>
  <si>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</si>
  <si>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</si>
  <si>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</si>
  <si>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</si>
  <si>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</si>
  <si>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</si>
  <si>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</si>
  <si>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</si>
  <si>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</si>
  <si>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</si>
  <si>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</si>
  <si>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</si>
  <si>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</si>
  <si>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</si>
  <si>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</si>
  <si>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</si>
  <si>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</si>
  <si>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</si>
  <si>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</si>
  <si>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</si>
  <si>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</si>
  <si>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</si>
  <si>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</si>
  <si>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</si>
  <si>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</si>
  <si>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</si>
  <si>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</si>
  <si>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</si>
  <si>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</si>
  <si>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</si>
  <si>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</si>
  <si>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</si>
  <si>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</si>
  <si>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</si>
  <si>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</si>
  <si>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</si>
  <si>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</si>
  <si>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</si>
  <si>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</si>
  <si>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</si>
  <si>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</si>
  <si>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</si>
  <si>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</si>
  <si>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</si>
  <si>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</si>
  <si>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</si>
  <si>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</si>
  <si>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</si>
  <si>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</si>
  <si>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</si>
  <si>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</si>
  <si>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</si>
  <si>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</si>
  <si>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</si>
  <si>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</si>
  <si>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</si>
  <si>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</si>
  <si>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</si>
  <si>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</si>
  <si>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</si>
  <si>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</si>
  <si>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</si>
  <si>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</si>
  <si>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</si>
  <si>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</si>
  <si>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</si>
  <si>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</si>
  <si>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</si>
  <si>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</si>
  <si>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</si>
  <si>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</si>
  <si>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</si>
  <si>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</si>
  <si>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</si>
  <si>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</si>
  <si>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</si>
  <si>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</si>
  <si>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</si>
  <si>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</si>
  <si>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</si>
  <si>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</si>
  <si>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</si>
  <si>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</si>
  <si>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</si>
  <si>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</si>
  <si>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</si>
  <si>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</si>
  <si>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</si>
  <si>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</si>
  <si>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</si>
  <si>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</si>
  <si>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</si>
  <si>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</si>
  <si>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</si>
  <si>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</si>
  <si>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</si>
  <si>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</si>
  <si>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</si>
  <si>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</si>
  <si>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</si>
  <si>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</si>
  <si>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</si>
  <si>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</si>
  <si>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</si>
  <si>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</si>
  <si>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</si>
  <si>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</si>
  <si>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</si>
  <si>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</si>
  <si>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</si>
  <si>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</si>
  <si>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</si>
  <si>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</si>
  <si>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</si>
  <si>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</si>
  <si>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</si>
  <si>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</si>
  <si>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</si>
  <si>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</si>
  <si>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</si>
  <si>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</si>
  <si>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</si>
  <si>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</si>
  <si>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</si>
  <si>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</si>
  <si>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</si>
  <si>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</si>
  <si>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</si>
  <si>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</si>
  <si>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</si>
  <si>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</si>
  <si>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</si>
  <si>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</si>
  <si>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</si>
  <si>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</si>
  <si>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</si>
  <si>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</si>
  <si>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</si>
  <si>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</si>
  <si>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</si>
  <si>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</si>
  <si>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</si>
  <si>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</si>
  <si>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</si>
  <si>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</si>
  <si>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</si>
  <si>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</si>
  <si>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</si>
  <si>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</si>
  <si>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</si>
  <si>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</si>
  <si>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</si>
  <si>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</si>
  <si>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</si>
  <si>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</si>
  <si>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</si>
  <si>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</si>
  <si>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</si>
  <si>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</si>
  <si>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</si>
  <si>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</si>
  <si>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</si>
  <si>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</si>
  <si>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</si>
  <si>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</si>
  <si>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</si>
  <si>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</si>
  <si>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</si>
  <si>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</si>
  <si>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</si>
  <si>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</si>
  <si>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</si>
  <si>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</si>
  <si>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</si>
  <si>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</si>
  <si>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</si>
  <si>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</si>
  <si>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</si>
  <si>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</si>
  <si>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</si>
  <si>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</si>
  <si>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</si>
  <si>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</si>
  <si>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</si>
  <si>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</si>
  <si>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</si>
  <si>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</si>
  <si>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</si>
  <si>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</si>
  <si>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</si>
  <si>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</si>
  <si>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</si>
  <si>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</si>
  <si>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</si>
  <si>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</si>
  <si>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</si>
  <si>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</si>
  <si>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</si>
  <si>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</si>
  <si>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</si>
  <si>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</si>
  <si>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</si>
  <si>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</si>
  <si>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</si>
  <si>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</si>
  <si>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</si>
  <si>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</si>
  <si>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</si>
  <si>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</si>
  <si>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</si>
  <si>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</si>
  <si>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</si>
  <si>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</si>
  <si>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</si>
  <si>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</si>
  <si>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</si>
  <si>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</si>
  <si>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</si>
  <si>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</si>
  <si>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</si>
  <si>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</si>
  <si>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</si>
  <si>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</si>
  <si>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</si>
  <si>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</si>
  <si>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</si>
  <si>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</si>
  <si>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</si>
  <si>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</si>
  <si>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</si>
  <si>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</si>
  <si>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</si>
  <si>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</si>
  <si>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</si>
  <si>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</si>
  <si>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</si>
  <si>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</si>
  <si>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</si>
  <si>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</si>
  <si>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</si>
  <si>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</si>
  <si>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</si>
  <si>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</si>
  <si>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</si>
  <si>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</si>
  <si>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</si>
  <si>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</si>
  <si>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</si>
  <si>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</si>
  <si>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</si>
  <si>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</si>
  <si>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</si>
  <si>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</si>
  <si>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</si>
  <si>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</si>
  <si>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</si>
  <si>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</si>
  <si>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</si>
  <si>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</si>
  <si>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</si>
  <si>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</si>
  <si>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</si>
  <si>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</si>
  <si>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</si>
  <si>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</si>
  <si>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</si>
  <si>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</si>
  <si>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</si>
  <si>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</si>
  <si>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</si>
  <si>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</si>
  <si>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</si>
  <si>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</si>
  <si>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</si>
  <si>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</si>
  <si>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</si>
  <si>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</si>
  <si>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</si>
  <si>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</si>
  <si>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</si>
  <si>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</si>
  <si>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</si>
  <si>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</si>
  <si>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</si>
  <si>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</si>
  <si>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</si>
  <si>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</si>
  <si>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</si>
  <si>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</si>
  <si>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</si>
  <si>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</si>
  <si>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</si>
  <si>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</si>
  <si>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</si>
  <si>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</si>
  <si>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</si>
  <si>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</si>
  <si>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</si>
  <si>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</si>
  <si>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</si>
  <si>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</si>
  <si>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</si>
  <si>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</si>
  <si>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</si>
  <si>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</si>
  <si>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</si>
  <si>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</si>
  <si>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</si>
  <si>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</si>
  <si>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</si>
  <si>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</si>
  <si>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</si>
  <si>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</si>
  <si>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</si>
  <si>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</si>
  <si>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</si>
  <si>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</si>
  <si>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</si>
  <si>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</si>
  <si>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</si>
  <si>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</si>
  <si>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</si>
  <si>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</si>
  <si>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</si>
  <si>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</si>
  <si>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</si>
  <si>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</si>
  <si>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</si>
  <si>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</si>
  <si>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</si>
  <si>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</si>
  <si>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</si>
  <si>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</si>
  <si>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</si>
  <si>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</si>
  <si>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</si>
  <si>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</si>
  <si>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</si>
  <si>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</si>
  <si>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</si>
  <si>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</si>
  <si>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</si>
  <si>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</si>
  <si>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</si>
  <si>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</si>
  <si>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</si>
  <si>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</si>
  <si>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</si>
  <si>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</si>
  <si>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</si>
  <si>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</si>
  <si>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</si>
  <si>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</si>
  <si>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</si>
  <si>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</si>
  <si>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</si>
  <si>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</si>
  <si>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</si>
  <si>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</si>
  <si>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</si>
  <si>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</si>
  <si>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</si>
  <si>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</si>
  <si>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</si>
  <si>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</si>
  <si>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</si>
  <si>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</si>
  <si>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</si>
  <si>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</si>
  <si>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</si>
  <si>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</si>
  <si>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</si>
  <si>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</si>
  <si>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</si>
  <si>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</si>
  <si>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</si>
  <si>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</si>
  <si>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</si>
  <si>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</si>
  <si>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</si>
  <si>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</si>
  <si>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</si>
  <si>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</si>
  <si>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</si>
  <si>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</si>
  <si>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</si>
  <si>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</si>
  <si>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</si>
  <si>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</si>
  <si>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</si>
  <si>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</si>
  <si>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</si>
  <si>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</si>
  <si>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</si>
  <si>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</si>
  <si>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</si>
  <si>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</si>
  <si>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</si>
  <si>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</si>
  <si>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</si>
  <si>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</si>
  <si>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</si>
  <si>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</si>
  <si>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</si>
  <si>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</si>
  <si>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</si>
  <si>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</si>
  <si>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</si>
  <si>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</si>
  <si>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</si>
  <si>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</si>
  <si>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</si>
  <si>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</si>
  <si>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</si>
  <si>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</si>
  <si>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</si>
  <si>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</si>
  <si>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</si>
  <si>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</si>
  <si>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</si>
  <si>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</si>
  <si>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</si>
  <si>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</si>
  <si>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</si>
  <si>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</si>
  <si>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</si>
  <si>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</si>
  <si>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</si>
  <si>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</si>
  <si>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</si>
  <si>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</si>
  <si>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</si>
  <si>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</si>
  <si>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</si>
  <si>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</si>
  <si>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</si>
  <si>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</si>
  <si>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</si>
  <si>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</si>
  <si>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</si>
  <si>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</si>
  <si>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</si>
  <si>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</si>
  <si>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</si>
  <si>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</si>
  <si>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</si>
  <si>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</si>
  <si>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</si>
  <si>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</si>
  <si>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</si>
  <si>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</si>
  <si>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</si>
  <si>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</si>
  <si>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</si>
  <si>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</si>
  <si>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</si>
  <si>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</si>
  <si>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</si>
  <si>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</si>
  <si>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</si>
  <si>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</si>
  <si>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</si>
  <si>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</si>
  <si>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</si>
  <si>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</si>
  <si>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</si>
  <si>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</si>
  <si>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</si>
  <si>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</si>
  <si>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</si>
  <si>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</si>
  <si>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</si>
  <si>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</si>
  <si>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</si>
  <si>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</si>
  <si>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</si>
  <si>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</si>
  <si>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</si>
  <si>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</si>
  <si>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</si>
  <si>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</si>
  <si>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</si>
  <si>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</si>
  <si>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</si>
  <si>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</si>
  <si>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</si>
  <si>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</si>
  <si>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</si>
  <si>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</si>
  <si>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</si>
  <si>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</si>
  <si>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</si>
  <si>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</si>
  <si>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</si>
  <si>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</si>
  <si>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</si>
  <si>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</si>
  <si>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</si>
  <si>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</si>
  <si>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</si>
  <si>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</si>
  <si>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</si>
  <si>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</si>
  <si>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</si>
  <si>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</si>
  <si>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</si>
  <si>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</si>
  <si>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</si>
  <si>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</si>
  <si>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</si>
  <si>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</si>
  <si>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</si>
  <si>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</si>
  <si>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</si>
  <si>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</si>
  <si>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</si>
  <si>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</si>
  <si>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</si>
  <si>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</si>
  <si>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</si>
  <si>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</si>
  <si>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</si>
  <si>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</si>
  <si>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</si>
  <si>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</si>
  <si>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</si>
  <si>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</si>
  <si>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</si>
  <si>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</si>
  <si>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</si>
  <si>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</si>
  <si>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</si>
  <si>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</si>
  <si>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</si>
  <si>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</si>
  <si>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</si>
  <si>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</si>
  <si>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</si>
  <si>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</si>
  <si>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</si>
  <si>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</si>
  <si>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</si>
  <si>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</si>
  <si>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</si>
  <si>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</si>
  <si>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</si>
  <si>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</si>
  <si>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</si>
  <si>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</si>
  <si>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</si>
  <si>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</si>
  <si>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</si>
  <si>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</si>
  <si>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</si>
  <si>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</si>
  <si>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</si>
  <si>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</si>
  <si>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</si>
  <si>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</si>
  <si>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</si>
  <si>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</si>
  <si>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</si>
  <si>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</si>
  <si>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</si>
  <si>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</si>
  <si>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</si>
  <si>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</si>
  <si>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</si>
  <si>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</si>
  <si>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</si>
  <si>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</si>
  <si>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</si>
  <si>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</si>
  <si>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</si>
  <si>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</si>
  <si>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</si>
  <si>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</si>
  <si>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</si>
  <si>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</si>
  <si>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</si>
  <si>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</si>
  <si>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</si>
  <si>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</si>
  <si>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</si>
  <si>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</si>
  <si>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</si>
  <si>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</si>
  <si>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</si>
  <si>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</si>
  <si>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</si>
  <si>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</si>
  <si>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</si>
  <si>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</si>
  <si>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</si>
  <si>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</si>
  <si>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</si>
  <si>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</si>
  <si>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</si>
  <si>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</si>
  <si>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</si>
  <si>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</si>
  <si>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</si>
  <si>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</si>
  <si>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</si>
  <si>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</si>
  <si>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</si>
  <si>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</si>
  <si>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</si>
  <si>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</si>
  <si>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</si>
  <si>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</si>
  <si>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</si>
  <si>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</si>
  <si>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</si>
  <si>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</si>
  <si>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</si>
  <si>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</si>
  <si>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</si>
  <si>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</si>
  <si>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</si>
  <si>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</si>
  <si>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</si>
  <si>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</si>
  <si>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</si>
  <si>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</si>
  <si>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</si>
  <si>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</si>
  <si>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</si>
  <si>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</si>
  <si>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</si>
  <si>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</si>
  <si>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</si>
  <si>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</si>
  <si>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</si>
  <si>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</si>
  <si>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</si>
  <si>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</si>
  <si>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</si>
  <si>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</si>
  <si>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</si>
  <si>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</si>
  <si>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</si>
  <si>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</si>
  <si>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</si>
  <si>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</si>
  <si>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</si>
  <si>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</si>
  <si>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</si>
  <si>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</si>
  <si>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</si>
  <si>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</si>
  <si>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</si>
  <si>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</si>
  <si>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</si>
  <si>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</si>
  <si>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</si>
  <si>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</si>
  <si>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</si>
  <si>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</si>
  <si>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</si>
  <si>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</si>
  <si>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</si>
  <si>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</si>
  <si>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</si>
  <si>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</si>
  <si>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</si>
  <si>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</si>
  <si>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</si>
  <si>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</si>
  <si>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</si>
  <si>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</si>
  <si>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</si>
  <si>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</si>
  <si>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</si>
  <si>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</si>
  <si>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</si>
  <si>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</si>
  <si>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</si>
  <si>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</si>
  <si>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</si>
  <si>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</si>
  <si>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</si>
  <si>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</si>
  <si>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</si>
  <si>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</si>
  <si>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</si>
  <si>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</si>
  <si>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</si>
  <si>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</si>
  <si>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</si>
  <si>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</si>
  <si>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</si>
  <si>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</si>
  <si>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</si>
  <si>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</si>
  <si>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</si>
  <si>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</si>
  <si>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</si>
  <si>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</si>
  <si>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</si>
  <si>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</si>
  <si>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</si>
  <si>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</si>
  <si>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</si>
  <si>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</si>
  <si>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</si>
  <si>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</si>
  <si>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</si>
  <si>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</si>
  <si>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</si>
  <si>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</si>
  <si>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</si>
  <si>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</si>
  <si>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</si>
  <si>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</si>
  <si>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</si>
  <si>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</si>
  <si>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</si>
  <si>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</si>
  <si>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</si>
  <si>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</si>
  <si>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</si>
  <si>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</si>
  <si>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</si>
  <si>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</si>
  <si>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</si>
  <si>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</si>
  <si>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</si>
  <si>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</si>
  <si>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</si>
  <si>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</si>
  <si>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</si>
  <si>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</si>
  <si>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</si>
  <si>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</si>
  <si>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</si>
  <si>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</si>
  <si>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</si>
  <si>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</si>
  <si>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</si>
  <si>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</si>
  <si>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</si>
  <si>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</si>
  <si>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</si>
  <si>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</si>
  <si>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</si>
  <si>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</si>
  <si>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</si>
  <si>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</si>
  <si>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</si>
  <si>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</si>
  <si>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</si>
  <si>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</si>
  <si>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</si>
  <si>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</si>
  <si>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</si>
  <si>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</si>
  <si>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</si>
  <si>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</si>
  <si>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</si>
  <si>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</si>
  <si>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</si>
  <si>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</si>
  <si>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</si>
  <si>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</si>
  <si>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</si>
  <si>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</si>
  <si>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</si>
  <si>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</si>
  <si>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</si>
  <si>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</si>
  <si>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</si>
  <si>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</si>
  <si>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</si>
  <si>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</si>
  <si>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</si>
  <si>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</si>
  <si>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</si>
  <si>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</si>
  <si>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</si>
  <si>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</si>
  <si>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</si>
  <si>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</si>
  <si>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</si>
  <si>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</si>
  <si>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</si>
  <si>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</si>
  <si>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</si>
  <si>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</si>
  <si>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</si>
  <si>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</si>
  <si>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</si>
  <si>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</si>
  <si>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</si>
  <si>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</si>
  <si>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</si>
  <si>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</si>
  <si>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</si>
  <si>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</si>
  <si>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</si>
  <si>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</si>
  <si>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</si>
  <si>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</si>
  <si>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</si>
  <si>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</si>
  <si>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</si>
  <si>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</si>
  <si>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</si>
  <si>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</si>
  <si>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</si>
  <si>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</si>
  <si>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</si>
  <si>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</si>
  <si>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</si>
  <si>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</si>
  <si>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</si>
  <si>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</si>
  <si>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</si>
  <si>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</si>
  <si>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</si>
  <si>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</si>
  <si>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</si>
  <si>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</si>
  <si>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</si>
  <si>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</si>
  <si>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</si>
  <si>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</si>
  <si>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</si>
  <si>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</si>
  <si>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</si>
  <si>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</si>
  <si>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</si>
  <si>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</si>
  <si>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</si>
  <si>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</si>
  <si>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</si>
  <si>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</si>
  <si>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</si>
  <si>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</si>
  <si>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</si>
  <si>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</si>
  <si>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</si>
  <si>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</si>
  <si>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</si>
  <si>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</si>
  <si>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</si>
  <si>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</si>
  <si>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</si>
  <si>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</si>
  <si>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</si>
  <si>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</si>
  <si>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</si>
  <si>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</si>
  <si>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</si>
  <si>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</si>
  <si>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</si>
  <si>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</si>
  <si>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</si>
  <si>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</si>
  <si>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</si>
  <si>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</si>
  <si>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</si>
  <si>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</si>
  <si>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</si>
  <si>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</si>
  <si>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</si>
  <si>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</si>
  <si>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</si>
  <si>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</si>
  <si>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</si>
  <si>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</si>
  <si>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</si>
  <si>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</si>
  <si>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</si>
  <si>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</si>
  <si>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</si>
  <si>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</si>
  <si>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</si>
  <si>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</si>
  <si>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</si>
  <si>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</si>
  <si>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</si>
  <si>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</si>
  <si>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</si>
  <si>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</si>
  <si>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</si>
  <si>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</si>
  <si>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</si>
  <si>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</si>
  <si>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</si>
  <si>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</si>
  <si>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</si>
  <si>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</si>
  <si>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</si>
  <si>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</si>
  <si>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</si>
  <si>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</si>
  <si>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</si>
  <si>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</si>
  <si>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</si>
  <si>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</si>
  <si>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</si>
  <si>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</si>
  <si>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</si>
  <si>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</si>
  <si>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</si>
  <si>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</si>
  <si>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</si>
  <si>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</si>
  <si>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</si>
  <si>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</si>
  <si>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</si>
  <si>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</si>
  <si>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</si>
  <si>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</si>
  <si>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</si>
  <si>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</si>
  <si>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</si>
  <si>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</si>
  <si>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</si>
  <si>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</si>
  <si>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</si>
  <si>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</si>
  <si>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</si>
  <si>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</si>
  <si>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</si>
  <si>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</si>
  <si>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</si>
  <si>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</si>
  <si>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</si>
  <si>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</si>
  <si>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</si>
  <si>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</si>
  <si>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</si>
  <si>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</si>
  <si>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</si>
  <si>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</si>
  <si>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</si>
  <si>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</si>
  <si>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</si>
  <si>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</si>
  <si>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</si>
  <si>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</si>
  <si>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</si>
  <si>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</si>
  <si>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</si>
  <si>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</si>
  <si>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</si>
  <si>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</si>
  <si>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</si>
  <si>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</si>
  <si>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</si>
  <si>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</si>
  <si>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</si>
  <si>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</si>
  <si>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</si>
  <si>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</si>
  <si>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</si>
  <si>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</si>
  <si>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</si>
  <si>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</si>
  <si>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</si>
  <si>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</si>
  <si>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</si>
  <si>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</si>
  <si>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</si>
  <si>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</si>
  <si>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</si>
  <si>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</si>
  <si>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</si>
  <si>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</si>
  <si>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</si>
  <si>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</si>
  <si>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</si>
  <si>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</si>
  <si>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</si>
  <si>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</si>
  <si>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</si>
  <si>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</si>
  <si>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</si>
  <si>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</si>
  <si>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</si>
  <si>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</si>
  <si>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</si>
  <si>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</si>
  <si>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</si>
  <si>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</si>
  <si>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</si>
  <si>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</si>
  <si>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</si>
  <si>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</si>
  <si>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</si>
  <si>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</si>
  <si>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</si>
  <si>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</si>
  <si>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</si>
  <si>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</si>
  <si>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</si>
  <si>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</si>
  <si>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</si>
  <si>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</si>
  <si>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</si>
  <si>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</si>
  <si>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</si>
  <si>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</si>
  <si>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</si>
  <si>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</si>
  <si>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</si>
  <si>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</si>
  <si>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</si>
  <si>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</si>
  <si>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</si>
  <si>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</si>
  <si>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</si>
  <si>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</si>
  <si>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</si>
  <si>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</si>
  <si>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</si>
  <si>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</si>
  <si>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</si>
  <si>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</si>
  <si>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</si>
  <si>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</si>
  <si>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</si>
  <si>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</si>
  <si>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</si>
  <si>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</si>
  <si>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</si>
  <si>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</si>
  <si>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</si>
  <si>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</si>
  <si>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</si>
  <si>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</si>
  <si>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</si>
  <si>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</si>
  <si>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</si>
  <si>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</si>
  <si>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</si>
  <si>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</si>
  <si>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</si>
  <si>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</si>
  <si>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</si>
  <si>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</si>
  <si>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</si>
  <si>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</si>
  <si>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</si>
  <si>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</si>
  <si>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</si>
  <si>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</si>
  <si>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</si>
  <si>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</si>
  <si>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</si>
  <si>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</si>
  <si>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</si>
  <si>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</si>
  <si>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</si>
  <si>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</si>
  <si>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</si>
  <si>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</si>
  <si>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</si>
  <si>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</si>
  <si>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</si>
  <si>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</si>
  <si>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</si>
  <si>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</si>
  <si>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</si>
  <si>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</si>
  <si>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</si>
  <si>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</si>
  <si>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</si>
  <si>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</si>
  <si>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</si>
  <si>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</si>
  <si>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</si>
  <si>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</si>
  <si>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</si>
  <si>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</si>
  <si>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</si>
  <si>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</si>
  <si>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</si>
  <si>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</si>
  <si>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</si>
  <si>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</si>
  <si>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</si>
  <si>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</si>
  <si>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</si>
  <si>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</si>
  <si>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</si>
  <si>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</si>
  <si>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</si>
  <si>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</si>
  <si>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</si>
  <si>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</si>
  <si>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</si>
  <si>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</si>
  <si>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</si>
  <si>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</si>
  <si>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</si>
  <si>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</si>
  <si>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</si>
  <si>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</si>
  <si>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</si>
  <si>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</si>
  <si>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</si>
  <si>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</si>
  <si>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</si>
  <si>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</si>
  <si>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</si>
  <si>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</si>
  <si>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</si>
  <si>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</si>
  <si>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</si>
  <si>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</si>
  <si>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</si>
  <si>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</si>
  <si>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</si>
  <si>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</si>
  <si>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</si>
  <si>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</si>
  <si>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</si>
  <si>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</si>
  <si>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</si>
  <si>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</si>
  <si>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</si>
  <si>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</si>
  <si>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</si>
  <si>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</si>
  <si>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</si>
  <si>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</si>
  <si>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</si>
  <si>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</si>
  <si>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</si>
  <si>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</si>
  <si>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</si>
  <si>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</si>
  <si>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</si>
  <si>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</si>
  <si>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</si>
  <si>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</si>
  <si>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</si>
  <si>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</si>
  <si>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</si>
  <si>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</si>
  <si>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</si>
  <si>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</si>
  <si>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</si>
  <si>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</si>
  <si>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</si>
  <si>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</si>
  <si>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</si>
  <si>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</si>
  <si>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</si>
  <si>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</si>
  <si>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</si>
  <si>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</si>
  <si>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</si>
  <si>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</si>
  <si>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</si>
  <si>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</si>
  <si>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</si>
  <si>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</si>
  <si>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</si>
  <si>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</si>
  <si>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</si>
  <si>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</si>
  <si>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</si>
  <si>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</si>
  <si>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</si>
  <si>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</si>
  <si>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</si>
  <si>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</si>
  <si>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</si>
  <si>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</si>
  <si>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</si>
  <si>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</si>
  <si>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</si>
  <si>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</si>
  <si>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</si>
  <si>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</si>
  <si>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</si>
  <si>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</si>
  <si>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</si>
  <si>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</si>
  <si>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</si>
  <si>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</si>
  <si>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</si>
  <si>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</si>
  <si>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</si>
  <si>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</si>
  <si>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</si>
  <si>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</si>
  <si>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</si>
  <si>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</si>
  <si>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</si>
  <si>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</si>
  <si>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</si>
  <si>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</si>
  <si>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</si>
  <si>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</si>
  <si>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</si>
  <si>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</si>
  <si>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</si>
  <si>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</si>
  <si>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</si>
  <si>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</si>
  <si>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</si>
  <si>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</si>
  <si>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</si>
  <si>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</si>
  <si>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</si>
  <si>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</si>
  <si>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</si>
  <si>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</si>
  <si>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</si>
  <si>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</si>
  <si>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</si>
  <si>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</si>
  <si>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</si>
  <si>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</si>
  <si>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</si>
  <si>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</si>
  <si>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</si>
  <si>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</si>
  <si>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</si>
  <si>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</si>
  <si>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</si>
  <si>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</si>
  <si>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</si>
  <si>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</si>
  <si>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</si>
  <si>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</si>
  <si>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</si>
  <si>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</si>
  <si>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</si>
  <si>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</si>
  <si>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</si>
  <si>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</si>
  <si>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</si>
  <si>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</si>
  <si>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</si>
  <si>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</si>
  <si>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</si>
  <si>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</si>
  <si>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</si>
  <si>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</si>
  <si>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</si>
  <si>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</si>
  <si>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</si>
  <si>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</si>
  <si>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</si>
  <si>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</si>
  <si>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</si>
  <si>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</si>
  <si>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</si>
  <si>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</si>
  <si>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</si>
  <si>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</si>
  <si>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</si>
  <si>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</si>
  <si>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</si>
  <si>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</si>
  <si>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</si>
  <si>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</si>
  <si>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</si>
  <si>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</si>
  <si>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</si>
  <si>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</si>
  <si>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</si>
  <si>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</si>
  <si>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</si>
  <si>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</si>
  <si>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</si>
  <si>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</si>
  <si>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</si>
  <si>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</si>
  <si>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</si>
  <si>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</si>
  <si>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</si>
  <si>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</si>
  <si>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</si>
  <si>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</si>
  <si>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</si>
  <si>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</si>
  <si>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</si>
  <si>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</si>
  <si>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</si>
  <si>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</si>
  <si>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</si>
  <si>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</si>
  <si>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</si>
  <si>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</si>
  <si>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</si>
  <si>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</si>
  <si>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</si>
  <si>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</si>
  <si>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</si>
  <si>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</si>
  <si>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</si>
  <si>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</si>
  <si>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</si>
  <si>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</si>
  <si>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</si>
  <si>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</si>
  <si>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</si>
  <si>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</si>
  <si>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</si>
  <si>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</si>
  <si>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</si>
  <si>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</si>
  <si>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</si>
  <si>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</si>
  <si>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</si>
  <si>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</si>
  <si>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</si>
  <si>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</si>
  <si>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</si>
  <si>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</si>
  <si>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</si>
  <si>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</si>
  <si>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</si>
  <si>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</si>
  <si>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</si>
  <si>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</si>
  <si>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</si>
  <si>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</si>
  <si>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</si>
  <si>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</si>
  <si>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</si>
  <si>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</si>
  <si>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</si>
  <si>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</si>
  <si>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</si>
  <si>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</si>
  <si>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</si>
  <si>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</si>
  <si>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</si>
  <si>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</si>
  <si>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</si>
  <si>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</si>
  <si>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</si>
  <si>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</si>
  <si>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</si>
  <si>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</si>
  <si>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</si>
  <si>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</si>
  <si>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</si>
  <si>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</si>
  <si>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</si>
  <si>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</si>
  <si>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</si>
  <si>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</si>
  <si>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</si>
  <si>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</si>
  <si>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</si>
  <si>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</si>
  <si>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</si>
  <si>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</si>
  <si>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</si>
  <si>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</si>
  <si>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</si>
  <si>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</si>
  <si>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</si>
  <si>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</si>
  <si>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</si>
  <si>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</si>
  <si>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</si>
  <si>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</si>
  <si>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</si>
  <si>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</si>
  <si>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</si>
  <si>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</si>
  <si>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</si>
  <si>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</si>
  <si>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</si>
  <si>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</si>
  <si>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</si>
  <si>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</si>
  <si>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</si>
  <si>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</si>
  <si>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</si>
  <si>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</si>
  <si>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</si>
  <si>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</si>
  <si>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</si>
  <si>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</si>
  <si>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</si>
  <si>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</si>
  <si>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</si>
  <si>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</si>
  <si>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</si>
  <si>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</si>
  <si>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</si>
  <si>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</si>
  <si>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</si>
  <si>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</si>
  <si>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</si>
  <si>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</si>
  <si>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</si>
  <si>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</si>
  <si>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</si>
  <si>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</si>
  <si>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</si>
  <si>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</si>
  <si>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</si>
  <si>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</si>
  <si>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</si>
  <si>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</si>
  <si>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</si>
  <si>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</si>
  <si>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</si>
  <si>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</si>
  <si>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</si>
  <si>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</si>
  <si>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</si>
  <si>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</si>
  <si>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</si>
  <si>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</si>
  <si>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</si>
  <si>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</si>
  <si>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</si>
  <si>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</si>
  <si>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</si>
  <si>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</si>
  <si>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</si>
  <si>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</si>
  <si>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</si>
  <si>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</si>
  <si>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</si>
  <si>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</si>
  <si>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</si>
  <si>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</si>
  <si>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</si>
  <si>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</si>
  <si>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</si>
  <si>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</si>
  <si>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</si>
  <si>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</si>
  <si>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</si>
  <si>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</si>
  <si>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</si>
  <si>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</si>
  <si>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</si>
  <si>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</si>
  <si>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</si>
  <si>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</si>
  <si>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</si>
  <si>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</si>
  <si>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</si>
  <si>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</si>
  <si>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</si>
  <si>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</si>
  <si>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</si>
  <si>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</si>
  <si>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</si>
  <si>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</si>
  <si>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</si>
  <si>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</si>
  <si>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</si>
  <si>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</si>
  <si>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</si>
  <si>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</si>
  <si>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</si>
  <si>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</si>
  <si>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</si>
  <si>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</si>
  <si>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</si>
  <si>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</si>
  <si>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</si>
  <si>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</si>
  <si>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</si>
  <si>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</si>
  <si>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</si>
  <si>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</si>
  <si>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</si>
  <si>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</si>
  <si>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</si>
  <si>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</si>
  <si>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</si>
  <si>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</si>
  <si>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</si>
  <si>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</si>
  <si>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</si>
  <si>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</si>
  <si>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</si>
  <si>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</si>
  <si>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</si>
  <si>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</si>
  <si>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</si>
  <si>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</si>
  <si>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</si>
  <si>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</si>
  <si>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</si>
  <si>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</si>
  <si>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</si>
  <si>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</si>
  <si>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</si>
  <si>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</si>
  <si>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</si>
  <si>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</si>
  <si>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</si>
  <si>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</si>
  <si>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</si>
  <si>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</si>
  <si>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</si>
  <si>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</si>
  <si>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</si>
  <si>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</si>
  <si>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</si>
  <si>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</si>
  <si>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</si>
  <si>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</si>
  <si>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</si>
  <si>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</si>
  <si>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</si>
  <si>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</si>
  <si>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</si>
  <si>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</si>
  <si>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</si>
  <si>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</si>
  <si>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</si>
  <si>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</si>
  <si>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</si>
  <si>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</si>
  <si>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</si>
  <si>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</si>
  <si>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</si>
  <si>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</si>
  <si>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</si>
  <si>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</si>
  <si>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</si>
  <si>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</si>
  <si>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</si>
  <si>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</si>
  <si>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</si>
  <si>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</si>
  <si>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</si>
  <si>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</si>
  <si>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</si>
  <si>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</si>
  <si>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</si>
  <si>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</si>
  <si>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</si>
  <si>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</si>
  <si>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</si>
  <si>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</si>
  <si>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</si>
  <si>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</si>
  <si>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</si>
  <si>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</si>
  <si>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</si>
  <si>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</si>
  <si>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</si>
  <si>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</si>
  <si>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</si>
  <si>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</si>
  <si>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</si>
  <si>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</si>
  <si>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</si>
  <si>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</si>
  <si>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</si>
  <si>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</si>
  <si>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</si>
  <si>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</si>
  <si>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</si>
  <si>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</si>
  <si>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</si>
  <si>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</si>
  <si>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</si>
  <si>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</si>
  <si>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</si>
  <si>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</si>
  <si>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</si>
  <si>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</si>
  <si>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</si>
  <si>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</si>
  <si>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</si>
  <si>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</si>
  <si>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</si>
  <si>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</si>
  <si>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</si>
  <si>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</si>
  <si>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</si>
  <si>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</si>
  <si>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</si>
  <si>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</si>
  <si>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</si>
  <si>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</si>
  <si>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</si>
  <si>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</si>
  <si>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</si>
  <si>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</si>
  <si>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</si>
  <si>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</si>
  <si>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</si>
  <si>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</si>
  <si>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</si>
  <si>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</si>
  <si>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</si>
  <si>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</si>
  <si>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</si>
  <si>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</si>
  <si>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</si>
  <si>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</si>
  <si>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</si>
  <si>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</si>
  <si>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</si>
  <si>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</si>
  <si>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</si>
  <si>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</si>
  <si>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</si>
  <si>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</si>
  <si>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</si>
  <si>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</si>
  <si>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</si>
  <si>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</si>
  <si>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</si>
  <si>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</si>
  <si>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</si>
  <si>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</si>
  <si>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</si>
  <si>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</si>
  <si>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</si>
  <si>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</si>
  <si>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</si>
  <si>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</si>
  <si>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</si>
  <si>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</si>
  <si>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</si>
  <si>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</si>
  <si>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</si>
  <si>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</si>
  <si>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</si>
  <si>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</si>
  <si>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</si>
  <si>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</si>
  <si>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</si>
  <si>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</si>
  <si>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</si>
  <si>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</si>
  <si>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</si>
  <si>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</si>
  <si>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</si>
  <si>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</si>
  <si>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</si>
  <si>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</si>
  <si>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</si>
  <si>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</si>
  <si>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</si>
  <si>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</si>
  <si>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</si>
  <si>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</si>
  <si>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</si>
  <si>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</si>
  <si>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</si>
  <si>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</si>
  <si>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</si>
  <si>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</si>
  <si>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</si>
  <si>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</si>
  <si>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</si>
  <si>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</si>
  <si>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</si>
  <si>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</si>
  <si>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</si>
  <si>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</si>
  <si>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</si>
  <si>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</si>
  <si>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</si>
  <si>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</si>
  <si>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</si>
  <si>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</si>
  <si>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</si>
  <si>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</si>
  <si>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</si>
  <si>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</si>
  <si>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</si>
  <si>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</si>
  <si>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</si>
  <si>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</si>
  <si>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</si>
  <si>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</si>
  <si>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</si>
  <si>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</si>
  <si>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</si>
  <si>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</si>
  <si>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</si>
  <si>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</si>
  <si>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</si>
  <si>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</si>
  <si>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</si>
  <si>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</si>
  <si>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</si>
  <si>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</si>
  <si>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</si>
  <si>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</si>
  <si>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</si>
  <si>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</si>
  <si>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</si>
  <si>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</si>
  <si>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</si>
  <si>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</si>
  <si>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</si>
  <si>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</si>
  <si>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</si>
  <si>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</si>
  <si>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</si>
  <si>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</si>
  <si>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</si>
  <si>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</si>
  <si>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</si>
  <si>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</si>
  <si>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</si>
  <si>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</si>
  <si>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</si>
  <si>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</si>
  <si>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</si>
  <si>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</si>
  <si>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</si>
  <si>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</si>
  <si>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</si>
  <si>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</si>
  <si>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</si>
  <si>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</si>
  <si>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</si>
  <si>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</si>
  <si>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</si>
  <si>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</si>
  <si>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</si>
  <si>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</si>
  <si>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</si>
  <si>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</si>
  <si>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</si>
  <si>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</si>
  <si>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</si>
  <si>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</si>
  <si>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</si>
  <si>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</si>
  <si>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</si>
  <si>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</si>
  <si>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</si>
  <si>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</si>
  <si>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</si>
  <si>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</si>
  <si>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</si>
  <si>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</si>
  <si>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</si>
  <si>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</si>
  <si>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</si>
  <si>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</si>
  <si>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</si>
  <si>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</si>
  <si>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</si>
  <si>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</si>
  <si>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</si>
  <si>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</si>
  <si>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</si>
  <si>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</si>
  <si>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</si>
  <si>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</si>
  <si>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</si>
  <si>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</si>
  <si>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</si>
  <si>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</si>
  <si>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</si>
  <si>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</si>
  <si>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</si>
  <si>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</si>
  <si>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</si>
  <si>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</si>
  <si>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</si>
  <si>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</si>
  <si>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</si>
  <si>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</si>
  <si>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</si>
  <si>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</si>
  <si>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</si>
  <si>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</si>
  <si>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</si>
  <si>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</si>
  <si>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</si>
  <si>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</si>
  <si>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</si>
  <si>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</si>
  <si>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</si>
  <si>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</si>
  <si>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</si>
  <si>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</si>
  <si>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</si>
  <si>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</si>
  <si>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</si>
  <si>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</si>
  <si>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</si>
  <si>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</si>
  <si>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</si>
  <si>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</si>
  <si>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</si>
  <si>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</si>
  <si>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</si>
  <si>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</si>
  <si>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</si>
  <si>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</si>
  <si>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</si>
  <si>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</si>
  <si>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</si>
  <si>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</si>
  <si>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</si>
  <si>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</si>
  <si>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</si>
  <si>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</si>
  <si>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</si>
  <si>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</si>
  <si>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</si>
  <si>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</si>
  <si>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</si>
  <si>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</si>
  <si>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</si>
  <si>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</si>
  <si>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</si>
  <si>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</si>
  <si>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</si>
  <si>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</si>
  <si>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</si>
  <si>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</si>
  <si>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</si>
  <si>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</si>
  <si>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</si>
  <si>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</si>
  <si>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</si>
  <si>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</si>
  <si>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</si>
  <si>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</si>
  <si>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</si>
  <si>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</si>
  <si>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</si>
  <si>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</si>
  <si>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</si>
  <si>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</si>
  <si>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</si>
  <si>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</si>
  <si>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</si>
  <si>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</si>
  <si>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</si>
  <si>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</si>
  <si>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</si>
  <si>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</si>
  <si>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</si>
  <si>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</si>
  <si>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</si>
  <si>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</si>
  <si>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</si>
  <si>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</si>
  <si>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</si>
  <si>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</si>
  <si>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</si>
  <si>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</si>
  <si>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</si>
  <si>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</si>
  <si>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</si>
  <si>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</si>
  <si>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</si>
  <si>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</si>
  <si>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</si>
  <si>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</si>
  <si>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</si>
  <si>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</si>
  <si>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</si>
  <si>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</si>
  <si>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</si>
  <si>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</si>
  <si>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</si>
  <si>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</si>
  <si>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</si>
  <si>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</si>
  <si>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</si>
  <si>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</si>
  <si>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</si>
  <si>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</si>
  <si>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</si>
  <si>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</si>
  <si>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</si>
  <si>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</si>
  <si>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</si>
  <si>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</si>
  <si>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</si>
  <si>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</si>
  <si>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</si>
  <si>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</si>
  <si>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</si>
  <si>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</si>
  <si>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</si>
  <si>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</si>
  <si>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</si>
  <si>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</si>
  <si>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</si>
  <si>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</si>
  <si>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</si>
  <si>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</si>
  <si>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</si>
  <si>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</si>
  <si>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</si>
  <si>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</si>
  <si>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</si>
  <si>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</si>
  <si>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</si>
  <si>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</si>
  <si>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</si>
  <si>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</si>
  <si>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</si>
  <si>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</si>
  <si>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</si>
  <si>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</si>
  <si>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</si>
  <si>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</si>
  <si>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</si>
  <si>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</si>
  <si>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</si>
  <si>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</si>
  <si>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</si>
  <si>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</si>
  <si>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</si>
  <si>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</si>
  <si>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</si>
  <si>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</si>
  <si>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</si>
  <si>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</si>
  <si>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</si>
  <si>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</si>
  <si>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</si>
  <si>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</si>
  <si>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</si>
  <si>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</si>
  <si>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</si>
  <si>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</si>
  <si>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</si>
  <si>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</si>
  <si>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</si>
  <si>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</si>
  <si>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</si>
  <si>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</si>
  <si>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</si>
  <si>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</si>
  <si>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</si>
  <si>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</si>
  <si>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</si>
  <si>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</si>
  <si>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</si>
  <si>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</si>
  <si>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</si>
  <si>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</si>
  <si>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</si>
  <si>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</si>
  <si>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</si>
  <si>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</si>
  <si>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</si>
  <si>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</si>
  <si>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</si>
  <si>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</si>
  <si>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</si>
  <si>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</si>
  <si>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</si>
  <si>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</si>
  <si>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</si>
  <si>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</si>
  <si>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</si>
  <si>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</si>
  <si>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</si>
  <si>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</si>
  <si>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</si>
  <si>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</si>
  <si>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</si>
  <si>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</si>
  <si>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</si>
  <si>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</si>
  <si>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</si>
  <si>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</si>
  <si>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</si>
  <si>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</si>
  <si>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</si>
  <si>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</si>
  <si>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</si>
  <si>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</si>
  <si>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</si>
  <si>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</si>
  <si>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</si>
  <si>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</si>
  <si>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</si>
  <si>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</si>
  <si>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</si>
  <si>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</si>
  <si>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</si>
  <si>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</si>
  <si>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</si>
  <si>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</si>
  <si>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</si>
  <si>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</si>
  <si>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</si>
  <si>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</si>
  <si>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</si>
  <si>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</si>
  <si>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</si>
  <si>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</si>
  <si>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</si>
  <si>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</si>
  <si>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</si>
  <si>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</si>
  <si>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</si>
  <si>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</si>
  <si>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</si>
  <si>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</si>
  <si>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</si>
  <si>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</si>
  <si>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</si>
  <si>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</si>
  <si>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</si>
  <si>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</si>
  <si>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</si>
  <si>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</si>
  <si>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</si>
  <si>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</si>
  <si>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</si>
  <si>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</si>
  <si>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</si>
  <si>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</si>
  <si>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</si>
  <si>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</si>
  <si>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</si>
  <si>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</si>
  <si>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</si>
  <si>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</si>
  <si>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</si>
  <si>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</si>
  <si>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</si>
  <si>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</si>
  <si>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</si>
  <si>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</si>
  <si>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</si>
  <si>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</si>
  <si>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</si>
  <si>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</si>
  <si>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</si>
  <si>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</si>
  <si>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</si>
  <si>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</si>
  <si>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</si>
  <si>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</si>
  <si>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</si>
  <si>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</si>
  <si>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</si>
  <si>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</si>
  <si>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</si>
  <si>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</si>
  <si>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</si>
  <si>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</si>
  <si>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</si>
  <si>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</si>
  <si>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</si>
  <si>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</si>
  <si>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</si>
  <si>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</si>
  <si>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</si>
  <si>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</si>
  <si>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</si>
  <si>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</si>
  <si>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</si>
  <si>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</si>
  <si>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</si>
  <si>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</si>
  <si>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</si>
  <si>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</si>
  <si>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</si>
  <si>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</si>
  <si>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</si>
  <si>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</si>
  <si>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</si>
  <si>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</si>
  <si>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</si>
  <si>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</si>
  <si>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</si>
  <si>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</si>
  <si>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</si>
  <si>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</si>
  <si>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</si>
  <si>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</si>
  <si>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</si>
  <si>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</si>
  <si>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</si>
  <si>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</si>
  <si>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</si>
  <si>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</si>
  <si>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</si>
  <si>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</si>
  <si>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</si>
  <si>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</si>
  <si>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</si>
  <si>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</si>
  <si>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</si>
  <si>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</si>
  <si>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</si>
  <si>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</si>
  <si>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</si>
  <si>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</si>
  <si>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</si>
  <si>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</si>
  <si>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</si>
  <si>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</si>
  <si>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</si>
  <si>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</si>
  <si>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</si>
  <si>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</si>
  <si>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</si>
  <si>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</si>
  <si>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</si>
  <si>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</si>
  <si>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</si>
  <si>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</si>
  <si>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</si>
  <si>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</si>
  <si>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</si>
  <si>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</si>
  <si>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</si>
  <si>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</si>
  <si>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</si>
  <si>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</si>
  <si>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</si>
  <si>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</si>
  <si>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</si>
  <si>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</si>
  <si>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</si>
  <si>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</si>
  <si>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</si>
  <si>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</si>
  <si>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</si>
  <si>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</si>
  <si>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</si>
  <si>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</si>
  <si>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</si>
  <si>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</si>
  <si>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</si>
  <si>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</si>
  <si>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</si>
  <si>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</si>
  <si>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</si>
  <si>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</si>
  <si>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</si>
  <si>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</si>
  <si>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</si>
  <si>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</si>
  <si>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</si>
  <si>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</si>
  <si>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</si>
  <si>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</si>
  <si>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</si>
  <si>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</si>
  <si>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</si>
  <si>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</si>
  <si>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</si>
  <si>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</si>
  <si>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</si>
  <si>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</si>
  <si>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</si>
  <si>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</si>
  <si>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</si>
  <si>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</si>
  <si>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</si>
  <si>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</si>
  <si>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</si>
  <si>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</si>
  <si>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</si>
  <si>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</si>
  <si>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</si>
  <si>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</si>
  <si>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</si>
  <si>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</si>
  <si>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</si>
  <si>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</si>
  <si>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</si>
  <si>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</si>
  <si>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</si>
  <si>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</si>
  <si>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</si>
  <si>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</si>
  <si>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</si>
  <si>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</si>
  <si>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</si>
  <si>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</si>
  <si>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</si>
  <si>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</si>
  <si>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</si>
  <si>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</si>
  <si>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</si>
  <si>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</si>
  <si>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</si>
  <si>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</si>
  <si>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</si>
  <si>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</si>
  <si>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</si>
  <si>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</si>
  <si>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</si>
  <si>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</si>
  <si>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</si>
  <si>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</si>
  <si>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</si>
  <si>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</si>
  <si>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</si>
  <si>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</si>
  <si>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</si>
  <si>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</si>
  <si>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</si>
  <si>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</si>
  <si>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</si>
  <si>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</si>
  <si>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</si>
  <si>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</si>
  <si>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</si>
  <si>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</si>
  <si>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</si>
  <si>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</si>
  <si>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</si>
  <si>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</si>
  <si>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</si>
  <si>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</si>
  <si>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</si>
  <si>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</si>
  <si>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</si>
  <si>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</si>
  <si>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</si>
  <si>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</si>
  <si>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</si>
  <si>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</si>
  <si>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</si>
  <si>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</si>
  <si>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</si>
  <si>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</si>
  <si>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</si>
  <si>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</si>
  <si>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</si>
  <si>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</si>
  <si>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</si>
  <si>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</si>
  <si>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</si>
  <si>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</si>
  <si>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</si>
  <si>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</si>
  <si>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</si>
  <si>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</si>
  <si>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</si>
  <si>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</si>
  <si>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</si>
  <si>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</si>
  <si>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</si>
  <si>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</si>
  <si>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</si>
  <si>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</si>
  <si>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</si>
  <si>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</si>
  <si>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</si>
  <si>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</si>
  <si>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</si>
  <si>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</si>
  <si>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</si>
  <si>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</si>
  <si>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</si>
  <si>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</si>
  <si>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</si>
  <si>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</si>
  <si>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</si>
  <si>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</si>
  <si>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</si>
  <si>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</si>
  <si>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</si>
  <si>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</si>
  <si>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</si>
  <si>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</si>
  <si>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</si>
  <si>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</si>
  <si>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</si>
  <si>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</si>
  <si>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</si>
  <si>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</si>
  <si>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</si>
  <si>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</si>
  <si>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</si>
  <si>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</si>
  <si>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</si>
  <si>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</si>
  <si>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</si>
  <si>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</si>
  <si>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</si>
  <si>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</si>
  <si>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</si>
  <si>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</si>
  <si>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</si>
  <si>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</si>
  <si>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</si>
  <si>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</si>
  <si>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</si>
  <si>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</si>
  <si>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</si>
  <si>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</si>
  <si>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</si>
  <si>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</si>
  <si>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</si>
  <si>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</si>
  <si>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</si>
  <si>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</si>
  <si>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</si>
  <si>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</si>
  <si>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</si>
  <si>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</si>
  <si>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</si>
  <si>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</si>
  <si>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</si>
  <si>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</si>
  <si>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</si>
  <si>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</si>
  <si>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</si>
  <si>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</si>
  <si>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</si>
  <si>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</si>
  <si>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</si>
  <si>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</si>
  <si>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</si>
  <si>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</si>
  <si>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</si>
  <si>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</si>
  <si>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</si>
  <si>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</si>
  <si>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</si>
  <si>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</si>
  <si>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</si>
  <si>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</si>
  <si>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</si>
  <si>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</si>
  <si>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</si>
  <si>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</si>
  <si>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</si>
  <si>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</si>
  <si>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</si>
  <si>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</si>
  <si>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</si>
  <si>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</si>
  <si>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</si>
  <si>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</si>
  <si>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</si>
  <si>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</si>
  <si>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</si>
  <si>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</si>
  <si>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</si>
  <si>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</si>
  <si>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</si>
  <si>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</si>
  <si>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</si>
  <si>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</si>
  <si>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</si>
  <si>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</si>
  <si>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</si>
  <si>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</si>
  <si>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</si>
  <si>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</si>
  <si>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</si>
  <si>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</si>
  <si>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</si>
  <si>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</si>
  <si>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</si>
  <si>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</si>
  <si>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</si>
  <si>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</si>
  <si>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</si>
  <si>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</si>
  <si>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</si>
  <si>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</si>
  <si>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</si>
  <si>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</si>
  <si>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</si>
  <si>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</si>
  <si>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</si>
  <si>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</si>
  <si>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</si>
  <si>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</si>
  <si>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</si>
  <si>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</si>
  <si>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</si>
  <si>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</si>
  <si>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</si>
  <si>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</si>
  <si>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</si>
  <si>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</si>
  <si>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</si>
  <si>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</si>
  <si>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</si>
  <si>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</si>
  <si>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</si>
  <si>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</si>
  <si>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</si>
  <si>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</si>
  <si>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</si>
  <si>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</si>
  <si>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</si>
  <si>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</si>
  <si>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</si>
  <si>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</si>
  <si>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</si>
  <si>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</si>
  <si>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</si>
  <si>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</si>
  <si>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</si>
  <si>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</si>
  <si>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</si>
  <si>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</si>
  <si>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</si>
  <si>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</si>
  <si>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</si>
  <si>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</si>
  <si>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</si>
  <si>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</si>
  <si>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</si>
  <si>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</si>
  <si>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</si>
  <si>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</si>
  <si>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</si>
  <si>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</si>
  <si>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</si>
  <si>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</si>
  <si>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</si>
  <si>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</si>
  <si>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</si>
  <si>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</si>
  <si>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</si>
  <si>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</si>
  <si>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</si>
  <si>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</si>
  <si>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</si>
  <si>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</si>
  <si>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</si>
  <si>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</si>
  <si>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</si>
  <si>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</si>
  <si>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</si>
  <si>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</si>
  <si>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</si>
  <si>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</si>
  <si>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</si>
  <si>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</si>
  <si>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</si>
  <si>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</si>
  <si>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</si>
  <si>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</si>
  <si>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</si>
  <si>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</si>
  <si>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</si>
  <si>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</si>
  <si>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</si>
  <si>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</si>
  <si>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</si>
  <si>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</si>
  <si>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</si>
  <si>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</si>
  <si>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</si>
  <si>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</si>
  <si>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</si>
  <si>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</si>
  <si>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</si>
  <si>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</si>
  <si>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</si>
  <si>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</si>
  <si>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</si>
  <si>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</si>
  <si>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</si>
  <si>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</si>
  <si>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</si>
  <si>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</si>
  <si>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</si>
  <si>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</si>
  <si>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</si>
  <si>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</si>
  <si>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</si>
  <si>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</si>
  <si>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</si>
  <si>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</si>
  <si>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</si>
  <si>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</si>
  <si>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</si>
  <si>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</si>
  <si>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</si>
  <si>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</si>
  <si>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</si>
  <si>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</si>
  <si>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</si>
  <si>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</si>
  <si>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</si>
  <si>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</si>
  <si>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</si>
  <si>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</si>
  <si>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</si>
  <si>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</si>
  <si>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</si>
  <si>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</si>
  <si>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</si>
  <si>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</si>
  <si>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</si>
  <si>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</si>
  <si>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</si>
  <si>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</si>
  <si>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</si>
  <si>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</si>
  <si>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</si>
  <si>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</si>
  <si>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</si>
  <si>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</si>
  <si>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</si>
  <si>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</si>
  <si>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</si>
  <si>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</si>
  <si>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</si>
  <si>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</si>
  <si>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</si>
  <si>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</si>
  <si>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</si>
  <si>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</si>
  <si>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</si>
  <si>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</si>
  <si>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</si>
  <si>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</si>
  <si>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</si>
  <si>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</si>
  <si>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</si>
  <si>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</si>
  <si>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</si>
  <si>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</si>
  <si>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</si>
  <si>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</si>
  <si>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</si>
  <si>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</si>
  <si>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</si>
  <si>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</si>
  <si>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</si>
  <si>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</si>
  <si>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</si>
  <si>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</si>
  <si>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</si>
  <si>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</si>
  <si>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</si>
  <si>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</si>
  <si>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</si>
  <si>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</si>
  <si>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</si>
  <si>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</si>
  <si>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</si>
  <si>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</si>
  <si>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</si>
  <si>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</si>
  <si>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</si>
  <si>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</si>
  <si>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</si>
  <si>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</si>
  <si>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</si>
  <si>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</si>
  <si>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</si>
  <si>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</si>
  <si>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</si>
  <si>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</si>
  <si>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</si>
  <si>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</si>
  <si>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</si>
  <si>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</si>
  <si>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</si>
  <si>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</si>
  <si>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</si>
  <si>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</si>
  <si>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</si>
  <si>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</si>
  <si>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</si>
  <si>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</si>
  <si>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</si>
  <si>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</si>
  <si>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</si>
  <si>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</si>
  <si>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</si>
  <si>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</si>
  <si>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</si>
  <si>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</si>
  <si>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</si>
  <si>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</si>
  <si>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</si>
  <si>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</si>
  <si>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</si>
  <si>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</si>
  <si>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</si>
  <si>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</si>
  <si>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</si>
  <si>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</si>
  <si>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</si>
  <si>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</si>
  <si>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</si>
  <si>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</si>
  <si>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</si>
  <si>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</si>
  <si>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</si>
  <si>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</si>
  <si>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</si>
  <si>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</si>
  <si>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</si>
  <si>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</si>
  <si>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</si>
  <si>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</si>
  <si>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</si>
  <si>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</si>
  <si>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</si>
  <si>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</si>
  <si>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</si>
  <si>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</si>
  <si>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</si>
  <si>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</si>
  <si>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</si>
  <si>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</si>
  <si>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</si>
  <si>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</si>
  <si>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</si>
  <si>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</si>
  <si>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</si>
  <si>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</si>
  <si>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</si>
  <si>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</si>
  <si>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</si>
  <si>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</si>
  <si>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</si>
  <si>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</si>
  <si>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</si>
  <si>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</si>
  <si>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</si>
  <si>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</si>
  <si>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</si>
  <si>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</si>
  <si>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</si>
  <si>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</si>
  <si>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</si>
  <si>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</si>
  <si>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</si>
  <si>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</si>
  <si>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</si>
  <si>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</si>
  <si>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</si>
  <si>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</si>
  <si>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</si>
  <si>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</si>
  <si>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</si>
  <si>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</si>
  <si>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</si>
  <si>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</si>
  <si>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</si>
  <si>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</si>
  <si>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</si>
  <si>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</si>
  <si>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</si>
  <si>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</si>
  <si>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</si>
  <si>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</si>
  <si>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</si>
  <si>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</si>
  <si>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</si>
  <si>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</si>
  <si>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</si>
  <si>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</si>
  <si>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</si>
  <si>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</si>
  <si>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</si>
  <si>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</si>
  <si>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</si>
  <si>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</si>
  <si>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</si>
  <si>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</si>
  <si>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</si>
  <si>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</si>
  <si>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</si>
  <si>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</si>
  <si>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</si>
  <si>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</si>
  <si>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</si>
  <si>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</si>
  <si>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</si>
  <si>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</si>
  <si>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</si>
  <si>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</si>
  <si>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</si>
  <si>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</si>
  <si>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</si>
  <si>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</si>
  <si>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</si>
  <si>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</si>
  <si>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</si>
  <si>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</si>
  <si>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</si>
  <si>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</si>
  <si>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</si>
  <si>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</si>
  <si>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</si>
  <si>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</si>
  <si>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</si>
  <si>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</si>
  <si>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</si>
  <si>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</si>
  <si>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</si>
  <si>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</si>
  <si>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</si>
  <si>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</si>
  <si>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</si>
  <si>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</si>
  <si>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</si>
  <si>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</si>
  <si>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</si>
  <si>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</si>
  <si>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</si>
  <si>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</si>
  <si>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</si>
  <si>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</si>
  <si>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</si>
  <si>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</si>
  <si>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</si>
  <si>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</si>
  <si>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</si>
  <si>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</si>
  <si>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</si>
  <si>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</si>
  <si>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</si>
  <si>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</si>
  <si>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</si>
  <si>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</si>
  <si>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</si>
  <si>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</si>
  <si>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</si>
  <si>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</si>
  <si>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</si>
  <si>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</si>
  <si>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</si>
  <si>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</si>
  <si>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</si>
  <si>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</si>
  <si>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</si>
  <si>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</si>
  <si>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</si>
  <si>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</si>
  <si>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</si>
  <si>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</si>
  <si>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</si>
  <si>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</si>
  <si>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</si>
  <si>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</si>
  <si>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</si>
  <si>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</si>
  <si>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</si>
  <si>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</si>
  <si>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</si>
  <si>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</si>
  <si>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</si>
  <si>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</si>
  <si>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</si>
  <si>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</si>
  <si>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</si>
  <si>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</si>
  <si>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</si>
  <si>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</si>
  <si>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</si>
  <si>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</si>
  <si>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</si>
  <si>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</si>
  <si>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</si>
  <si>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</si>
  <si>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</si>
  <si>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</si>
  <si>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</si>
  <si>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</si>
  <si>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</si>
  <si>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</si>
  <si>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</si>
  <si>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</si>
  <si>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</si>
  <si>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</si>
  <si>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</si>
  <si>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</si>
  <si>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</si>
  <si>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</si>
  <si>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</si>
  <si>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</si>
  <si>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</si>
  <si>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</si>
  <si>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</si>
  <si>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</si>
  <si>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</si>
  <si>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</si>
  <si>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</si>
  <si>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</si>
  <si>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</si>
  <si>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</si>
  <si>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</si>
  <si>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</si>
  <si>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</si>
  <si>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</si>
  <si>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</si>
  <si>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</si>
  <si>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</si>
  <si>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</si>
  <si>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</si>
  <si>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</si>
  <si>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</si>
  <si>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</si>
  <si>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</si>
  <si>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</si>
  <si>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</si>
  <si>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</si>
  <si>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</si>
  <si>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</si>
  <si>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</si>
  <si>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</si>
  <si>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</si>
  <si>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</si>
  <si>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</si>
  <si>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</si>
  <si>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</si>
  <si>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</si>
  <si>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</si>
  <si>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</si>
  <si>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</si>
  <si>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</si>
  <si>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</si>
  <si>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</si>
  <si>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</si>
  <si>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</si>
  <si>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</si>
  <si>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</si>
  <si>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</si>
  <si>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</si>
  <si>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</si>
  <si>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</si>
  <si>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</si>
  <si>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</si>
  <si>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</si>
  <si>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</si>
  <si>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</si>
  <si>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</si>
  <si>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</si>
  <si>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</si>
  <si>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</si>
  <si>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</si>
  <si>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</si>
  <si>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</si>
  <si>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</si>
  <si>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</si>
  <si>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</si>
  <si>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</si>
  <si>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</si>
  <si>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</si>
  <si>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</si>
  <si>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</si>
  <si>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</si>
  <si>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</si>
  <si>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</si>
  <si>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</si>
  <si>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</si>
  <si>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</si>
  <si>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</si>
  <si>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</si>
  <si>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</si>
  <si>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</si>
  <si>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</si>
  <si>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</si>
  <si>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</si>
  <si>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</si>
  <si>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</si>
  <si>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</si>
  <si>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</si>
  <si>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</si>
  <si>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</si>
  <si>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</si>
  <si>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</si>
  <si>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</si>
  <si>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</si>
  <si>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</si>
  <si>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</si>
  <si>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</si>
  <si>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</si>
  <si>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</si>
  <si>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</si>
  <si>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</si>
  <si>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</si>
  <si>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</si>
  <si>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</si>
  <si>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</si>
  <si>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</si>
  <si>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</si>
  <si>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</si>
  <si>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</si>
  <si>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</si>
  <si>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</si>
  <si>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</si>
  <si>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</si>
  <si>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</si>
  <si>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</si>
  <si>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</si>
  <si>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</si>
  <si>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</si>
  <si>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</si>
  <si>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</si>
  <si>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</si>
  <si>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</si>
  <si>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</si>
  <si>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</si>
  <si>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</si>
  <si>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</si>
  <si>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</si>
  <si>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</si>
  <si>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</si>
  <si>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</si>
  <si>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</si>
  <si>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</si>
  <si>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</si>
  <si>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</si>
  <si>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</si>
  <si>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</si>
  <si>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</si>
  <si>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</si>
  <si>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</si>
  <si>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</si>
  <si>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</si>
  <si>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</si>
  <si>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</si>
  <si>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</si>
  <si>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</si>
  <si>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</si>
  <si>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</si>
  <si>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</si>
  <si>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</si>
  <si>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</si>
  <si>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</si>
  <si>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</si>
  <si>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</si>
  <si>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</si>
  <si>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</si>
  <si>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</si>
  <si>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</si>
  <si>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</si>
  <si>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</si>
  <si>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</si>
  <si>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</si>
  <si>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</si>
  <si>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</si>
  <si>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</si>
  <si>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</si>
  <si>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</si>
  <si>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</si>
  <si>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</si>
  <si>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</si>
  <si>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</si>
  <si>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</si>
  <si>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</si>
  <si>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</si>
  <si>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</si>
  <si>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</si>
  <si>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</si>
  <si>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</si>
  <si>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</si>
  <si>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</si>
  <si>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</si>
  <si>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</si>
  <si>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</si>
  <si>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</si>
  <si>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</si>
  <si>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</si>
  <si>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</si>
  <si>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</si>
  <si>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</si>
  <si>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</si>
  <si>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</si>
  <si>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</si>
  <si>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</si>
  <si>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</si>
  <si>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</si>
  <si>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</si>
  <si>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</si>
  <si>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</si>
  <si>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</si>
  <si>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</si>
  <si>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</si>
  <si>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</si>
  <si>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</si>
  <si>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</si>
  <si>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</si>
  <si>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</si>
  <si>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</si>
  <si>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</si>
  <si>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</si>
  <si>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</si>
  <si>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</si>
  <si>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</si>
  <si>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</si>
  <si>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</si>
  <si>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</si>
  <si>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</si>
  <si>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</si>
  <si>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</si>
  <si>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</si>
  <si>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</si>
  <si>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</si>
  <si>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</si>
  <si>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</si>
  <si>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</si>
  <si>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</si>
  <si>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</si>
  <si>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</si>
  <si>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</si>
  <si>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</si>
  <si>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</si>
  <si>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</si>
  <si>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</si>
  <si>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</si>
  <si>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</si>
  <si>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</si>
  <si>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</si>
  <si>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</si>
  <si>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</si>
  <si>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</si>
  <si>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</si>
  <si>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</si>
  <si>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</si>
  <si>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</si>
  <si>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</si>
  <si>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</si>
  <si>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</si>
  <si>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</si>
  <si>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</si>
  <si>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</si>
  <si>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</si>
  <si>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</si>
  <si>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</si>
  <si>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</si>
  <si>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</si>
  <si>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</si>
  <si>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</si>
  <si>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</si>
  <si>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</si>
  <si>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</si>
  <si>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</si>
  <si>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</si>
  <si>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</si>
  <si>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</si>
  <si>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</si>
  <si>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</si>
  <si>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</si>
  <si>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</si>
  <si>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</si>
  <si>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</si>
  <si>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</si>
  <si>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</si>
  <si>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</si>
  <si>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</si>
  <si>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</si>
  <si>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</si>
  <si>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</si>
  <si>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</si>
  <si>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</si>
  <si>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</si>
  <si>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</si>
  <si>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</si>
  <si>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</si>
  <si>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</si>
  <si>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</si>
  <si>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</si>
  <si>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</si>
  <si>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</si>
  <si>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</si>
  <si>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</si>
  <si>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</si>
  <si>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</si>
  <si>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</si>
  <si>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</si>
  <si>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</si>
  <si>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</si>
  <si>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</si>
  <si>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</si>
  <si>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</si>
  <si>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</si>
  <si>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</si>
  <si>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</si>
  <si>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</si>
  <si>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</si>
  <si>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</si>
  <si>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</si>
  <si>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</si>
  <si>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</si>
  <si>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</si>
  <si>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</si>
  <si>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</si>
  <si>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</si>
  <si>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</si>
  <si>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</si>
  <si>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</si>
  <si>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</si>
  <si>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</si>
  <si>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</si>
  <si>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</si>
  <si>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</si>
  <si>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</si>
  <si>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</si>
  <si>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</si>
  <si>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</si>
  <si>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</si>
  <si>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</si>
  <si>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</si>
  <si>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</si>
  <si>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</si>
  <si>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</si>
  <si>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</si>
  <si>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</si>
  <si>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</si>
  <si>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</si>
  <si>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</si>
  <si>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</si>
  <si>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</si>
  <si>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</si>
  <si>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</si>
  <si>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</si>
  <si>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</si>
  <si>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</si>
  <si>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</si>
  <si>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</si>
  <si>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</si>
  <si>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</si>
  <si>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</si>
  <si>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</si>
  <si>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</si>
  <si>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</si>
  <si>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</si>
  <si>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</si>
  <si>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</si>
  <si>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</si>
  <si>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</si>
  <si>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</si>
  <si>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</si>
  <si>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</si>
  <si>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</si>
  <si>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</si>
  <si>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</si>
  <si>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</si>
  <si>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</si>
  <si>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</si>
  <si>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</si>
  <si>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</si>
  <si>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</si>
  <si>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</si>
  <si>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</si>
  <si>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</si>
  <si>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</si>
  <si>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</si>
  <si>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</si>
  <si>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</si>
  <si>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</si>
  <si>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</si>
  <si>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</si>
  <si>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</si>
  <si>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</si>
  <si>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</si>
  <si>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</si>
  <si>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</si>
  <si>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</si>
  <si>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</si>
  <si>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</si>
  <si>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</si>
  <si>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</si>
  <si>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</si>
  <si>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</si>
  <si>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</si>
  <si>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</si>
  <si>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</si>
  <si>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</si>
  <si>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</si>
  <si>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</si>
  <si>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</si>
  <si>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</si>
  <si>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</si>
  <si>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</si>
  <si>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</si>
  <si>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</si>
  <si>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</si>
  <si>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</si>
  <si>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</si>
  <si>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</si>
  <si>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</si>
  <si>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</si>
  <si>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</si>
  <si>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</si>
  <si>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</si>
  <si>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</si>
  <si>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</si>
  <si>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</si>
  <si>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</si>
  <si>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</si>
  <si>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</si>
  <si>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</si>
  <si>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</si>
  <si>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</si>
  <si>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</si>
  <si>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</si>
  <si>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</si>
  <si>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</si>
  <si>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</si>
  <si>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</si>
  <si>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</si>
  <si>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</si>
  <si>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</si>
  <si>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</si>
  <si>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</si>
  <si>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</si>
  <si>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</si>
  <si>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</si>
  <si>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</si>
  <si>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</si>
  <si>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</si>
  <si>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</si>
  <si>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</si>
  <si>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</si>
  <si>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</si>
  <si>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</si>
  <si>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</si>
  <si>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</si>
  <si>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</si>
  <si>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</si>
  <si>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</si>
  <si>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</si>
  <si>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</si>
  <si>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</si>
  <si>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</si>
  <si>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</si>
  <si>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</si>
  <si>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</si>
  <si>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</si>
  <si>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</si>
  <si>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</si>
  <si>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</si>
  <si>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</si>
  <si>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</si>
  <si>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</si>
  <si>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</si>
  <si>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</si>
  <si>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</si>
  <si>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</si>
  <si>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</si>
  <si>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</si>
  <si>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</si>
  <si>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</si>
  <si>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</si>
  <si>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</si>
  <si>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</si>
  <si>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</si>
  <si>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</si>
  <si>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</si>
  <si>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</si>
  <si>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</si>
  <si>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</si>
  <si>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</si>
  <si>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</si>
  <si>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</si>
  <si>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</si>
  <si>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</si>
  <si>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</si>
  <si>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</si>
  <si>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</si>
  <si>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</si>
  <si>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</si>
  <si>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</si>
  <si>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</si>
  <si>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</si>
  <si>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</si>
  <si>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</si>
  <si>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</si>
  <si>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</si>
  <si>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</si>
  <si>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</si>
  <si>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</si>
  <si>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</si>
  <si>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</si>
  <si>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</si>
  <si>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</si>
  <si>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</si>
  <si>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</si>
  <si>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</si>
  <si>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</si>
  <si>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</si>
  <si>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</si>
  <si>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</si>
  <si>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</si>
  <si>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</si>
  <si>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</si>
  <si>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</si>
  <si>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</si>
  <si>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</si>
  <si>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</si>
  <si>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</si>
  <si>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</si>
  <si>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</si>
  <si>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</si>
  <si>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</si>
  <si>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</si>
  <si>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</si>
  <si>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</si>
  <si>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</si>
  <si>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</si>
  <si>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</si>
  <si>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</si>
  <si>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</si>
  <si>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</si>
  <si>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</si>
  <si>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</si>
  <si>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</si>
  <si>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</si>
  <si>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</si>
  <si>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</si>
  <si>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</si>
  <si>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</si>
  <si>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</si>
  <si>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</si>
  <si>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</si>
  <si>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</si>
  <si>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</si>
  <si>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</si>
  <si>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</si>
  <si>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</si>
  <si>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</si>
  <si>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</si>
  <si>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</si>
  <si>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</si>
  <si>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</si>
  <si>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</si>
  <si>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</si>
  <si>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</si>
  <si>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</si>
  <si>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</si>
  <si>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</si>
  <si>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</si>
  <si>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</si>
  <si>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</si>
  <si>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</si>
  <si>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</si>
  <si>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</si>
  <si>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</si>
  <si>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</si>
  <si>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</si>
  <si>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</si>
  <si>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</si>
  <si>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</si>
  <si>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</si>
  <si>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</si>
  <si>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</si>
  <si>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</si>
  <si>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</si>
  <si>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</si>
  <si>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</si>
  <si>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</si>
  <si>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</si>
  <si>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</si>
  <si>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</si>
  <si>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</si>
  <si>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</si>
  <si>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</si>
  <si>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</si>
  <si>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</si>
  <si>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</si>
  <si>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</si>
  <si>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</si>
  <si>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</si>
  <si>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</si>
  <si>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</si>
  <si>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</si>
  <si>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</si>
  <si>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</si>
  <si>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</si>
  <si>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</si>
  <si>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</si>
  <si>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</si>
  <si>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</si>
  <si>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</si>
  <si>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</si>
  <si>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</si>
  <si>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</si>
  <si>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</si>
  <si>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</si>
  <si>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</si>
  <si>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</si>
  <si>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</si>
  <si>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</si>
  <si>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</si>
  <si>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</si>
  <si>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</si>
  <si>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</si>
  <si>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</si>
  <si>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</si>
  <si>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</si>
  <si>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</si>
  <si>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</si>
  <si>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</si>
  <si>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</si>
  <si>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</si>
  <si>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</si>
  <si>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</si>
  <si>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</si>
  <si>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</si>
  <si>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</si>
  <si>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</si>
  <si>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</si>
  <si>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</si>
  <si>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</si>
  <si>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</si>
  <si>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</si>
  <si>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</si>
  <si>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</si>
  <si>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</si>
  <si>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</si>
  <si>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</si>
  <si>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</si>
  <si>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</si>
  <si>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</si>
  <si>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</si>
  <si>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</si>
  <si>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</si>
  <si>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</si>
  <si>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</si>
  <si>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</si>
  <si>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</si>
  <si>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</si>
  <si>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</si>
  <si>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</si>
  <si>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</si>
  <si>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</si>
  <si>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</si>
  <si>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</si>
  <si>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</si>
  <si>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</si>
  <si>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</si>
  <si>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</si>
  <si>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</si>
  <si>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</si>
  <si>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</si>
  <si>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</si>
  <si>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</si>
  <si>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</si>
  <si>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</si>
  <si>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</si>
  <si>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</si>
  <si>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</si>
  <si>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</si>
  <si>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</si>
  <si>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</si>
  <si>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</si>
  <si>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</si>
  <si>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</si>
  <si>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</si>
  <si>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</si>
  <si>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</si>
  <si>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</si>
  <si>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</si>
  <si>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</si>
  <si>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</si>
  <si>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</si>
  <si>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</si>
  <si>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</si>
  <si>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</si>
  <si>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</si>
  <si>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</si>
  <si>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</si>
  <si>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</si>
  <si>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</si>
  <si>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</si>
  <si>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</si>
  <si>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</si>
  <si>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</si>
  <si>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</si>
  <si>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</si>
  <si>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</si>
  <si>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</si>
  <si>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</si>
  <si>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</si>
  <si>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</si>
  <si>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</si>
  <si>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</si>
  <si>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</si>
  <si>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</si>
  <si>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</si>
  <si>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</si>
  <si>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</si>
  <si>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</si>
  <si>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</si>
  <si>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</si>
  <si>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</si>
  <si>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</si>
  <si>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</si>
  <si>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</si>
  <si>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</si>
  <si>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</si>
  <si>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</si>
  <si>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</si>
  <si>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</si>
  <si>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</si>
  <si>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</si>
  <si>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</si>
  <si>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</si>
  <si>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</si>
  <si>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</si>
  <si>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</si>
  <si>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</si>
  <si>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</si>
  <si>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</si>
  <si>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</si>
  <si>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</si>
  <si>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</si>
  <si>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</si>
  <si>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</si>
  <si>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</si>
  <si>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</si>
  <si>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</si>
  <si>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</si>
  <si>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</si>
  <si>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</si>
  <si>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</si>
  <si>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</si>
  <si>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</si>
  <si>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</si>
  <si>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</si>
  <si>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</si>
  <si>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</si>
  <si>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</si>
  <si>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</si>
  <si>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</si>
  <si>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</si>
  <si>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</si>
  <si>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</si>
  <si>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</si>
  <si>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</si>
  <si>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</si>
  <si>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</si>
  <si>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</si>
  <si>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</si>
  <si>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</si>
  <si>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</si>
  <si>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</si>
  <si>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</si>
  <si>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</si>
  <si>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</si>
  <si>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</si>
  <si>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</si>
  <si>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</si>
  <si>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</si>
  <si>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</si>
  <si>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</si>
  <si>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</si>
  <si>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</si>
  <si>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</si>
  <si>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</si>
  <si>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</si>
  <si>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</si>
  <si>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</si>
  <si>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</si>
  <si>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</si>
  <si>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</si>
  <si>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</si>
  <si>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</si>
  <si>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</si>
  <si>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</si>
  <si>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</si>
  <si>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</si>
  <si>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</si>
  <si>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</si>
  <si>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</si>
  <si>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</si>
  <si>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</si>
  <si>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</si>
  <si>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</si>
  <si>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</si>
  <si>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</si>
  <si>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</si>
  <si>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</si>
  <si>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</si>
  <si>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</si>
  <si>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</si>
  <si>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</si>
  <si>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</si>
  <si>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</si>
  <si>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</si>
  <si>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</si>
  <si>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</si>
  <si>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</si>
  <si>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</si>
  <si>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</si>
  <si>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</si>
  <si>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</si>
  <si>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</si>
  <si>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</si>
  <si>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</si>
  <si>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</si>
  <si>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</si>
  <si>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</si>
  <si>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</si>
  <si>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</si>
  <si>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</si>
  <si>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</si>
  <si>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</si>
  <si>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</si>
  <si>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</si>
  <si>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</si>
  <si>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</si>
  <si>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</si>
  <si>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</si>
  <si>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</si>
  <si>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</si>
  <si>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</si>
  <si>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</si>
  <si>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</si>
  <si>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</si>
  <si>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</si>
  <si>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</si>
  <si>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</si>
  <si>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</si>
  <si>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</si>
  <si>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</si>
  <si>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</si>
  <si>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</si>
  <si>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</si>
  <si>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</si>
  <si>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</si>
  <si>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</si>
  <si>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</si>
  <si>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</si>
  <si>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</si>
  <si>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</si>
  <si>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</si>
  <si>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</si>
  <si>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</si>
  <si>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</si>
  <si>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</si>
  <si>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</si>
  <si>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</si>
  <si>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</si>
  <si>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</si>
  <si>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</si>
  <si>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</si>
  <si>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</si>
  <si>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</si>
  <si>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</si>
  <si>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</si>
  <si>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</si>
  <si>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</si>
  <si>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</si>
  <si>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</si>
  <si>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</si>
  <si>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</si>
  <si>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</si>
  <si>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</si>
  <si>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</si>
  <si>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</si>
  <si>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</si>
  <si>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</si>
  <si>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</si>
  <si>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</si>
  <si>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</si>
  <si>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</si>
  <si>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</si>
  <si>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</si>
  <si>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</si>
  <si>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</si>
  <si>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</si>
  <si>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</si>
  <si>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</si>
  <si>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</si>
  <si>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</si>
  <si>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</si>
  <si>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</si>
  <si>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</si>
  <si>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</si>
  <si>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</si>
  <si>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</si>
  <si>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</si>
  <si>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</si>
  <si>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</si>
  <si>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</si>
  <si>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</si>
  <si>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</si>
  <si>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</si>
  <si>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</si>
  <si>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</si>
  <si>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</si>
  <si>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</si>
  <si>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</si>
  <si>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</si>
  <si>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</si>
  <si>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</si>
  <si>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</si>
  <si>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</si>
  <si>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</si>
  <si>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</si>
  <si>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</si>
  <si>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</si>
  <si>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</si>
  <si>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</si>
  <si>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</si>
  <si>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</si>
  <si>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</si>
  <si>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</si>
  <si>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</si>
  <si>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</si>
  <si>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</si>
  <si>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</si>
  <si>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</si>
  <si>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</si>
  <si>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</si>
  <si>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</si>
  <si>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</si>
  <si>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</si>
  <si>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</si>
  <si>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</si>
  <si>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</si>
  <si>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</si>
  <si>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</si>
  <si>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</si>
  <si>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</si>
  <si>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</si>
  <si>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</si>
  <si>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</si>
  <si>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</si>
  <si>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</si>
  <si>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</si>
  <si>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</si>
  <si>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</si>
  <si>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</si>
  <si>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</si>
  <si>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</si>
  <si>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</si>
  <si>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</si>
  <si>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</si>
  <si>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</si>
  <si>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</si>
  <si>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</si>
  <si>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</si>
  <si>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</si>
  <si>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</si>
  <si>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</si>
  <si>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</si>
  <si>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</si>
  <si>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</si>
  <si>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</si>
  <si>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</si>
  <si>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</si>
  <si>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</si>
  <si>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</si>
  <si>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</si>
  <si>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</si>
  <si>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</si>
  <si>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</si>
  <si>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</si>
  <si>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</si>
  <si>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</si>
  <si>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</si>
  <si>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</si>
  <si>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</si>
  <si>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</si>
  <si>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</si>
  <si>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</si>
  <si>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</si>
  <si>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</si>
  <si>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</si>
  <si>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</si>
  <si>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</si>
  <si>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</si>
  <si>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</si>
  <si>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</si>
  <si>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</si>
  <si>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</si>
  <si>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</si>
  <si>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</si>
  <si>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</si>
  <si>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</si>
  <si>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</si>
  <si>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</si>
  <si>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</si>
  <si>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</si>
  <si>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</si>
  <si>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</si>
  <si>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</si>
  <si>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</si>
  <si>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</si>
  <si>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</si>
  <si>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</si>
  <si>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</si>
  <si>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</si>
  <si>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</si>
  <si>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</si>
  <si>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</si>
  <si>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</si>
  <si>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</si>
  <si>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</si>
  <si>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</si>
  <si>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</si>
  <si>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</si>
  <si>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</si>
  <si>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</si>
  <si>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</si>
  <si>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</si>
  <si>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</si>
  <si>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</si>
  <si>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</si>
  <si>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</si>
  <si>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</si>
  <si>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</si>
  <si>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</si>
  <si>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</si>
  <si>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</si>
  <si>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</si>
  <si>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</si>
  <si>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</si>
  <si>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</si>
  <si>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</si>
  <si>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</si>
  <si>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</si>
  <si>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</si>
  <si>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</si>
  <si>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</si>
  <si>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</si>
  <si>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</si>
  <si>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</si>
  <si>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</si>
  <si>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</si>
  <si>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</si>
  <si>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</si>
  <si>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</si>
  <si>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</si>
  <si>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</si>
  <si>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</si>
  <si>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</si>
  <si>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</si>
  <si>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</si>
  <si>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</si>
  <si>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</si>
  <si>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</si>
  <si>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</si>
  <si>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</si>
  <si>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</si>
  <si>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</si>
  <si>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</si>
  <si>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</si>
  <si>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</si>
  <si>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</si>
  <si>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</si>
  <si>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</si>
  <si>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</si>
  <si>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</si>
  <si>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</si>
  <si>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</si>
  <si>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</si>
  <si>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</si>
  <si>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</si>
  <si>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</si>
  <si>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</si>
  <si>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</si>
  <si>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</si>
  <si>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</si>
  <si>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</si>
  <si>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</si>
  <si>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</si>
  <si>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</si>
  <si>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</si>
  <si>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</si>
  <si>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</si>
  <si>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</si>
  <si>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</si>
  <si>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</si>
  <si>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</si>
  <si>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</si>
  <si>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</si>
  <si>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</si>
  <si>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</si>
  <si>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</si>
  <si>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</si>
  <si>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</si>
  <si>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</si>
  <si>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</si>
  <si>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</si>
  <si>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</si>
  <si>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</si>
  <si>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</si>
  <si>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</si>
  <si>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</si>
  <si>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</si>
  <si>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</si>
  <si>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</si>
  <si>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</si>
  <si>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</si>
  <si>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</si>
  <si>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</si>
  <si>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</si>
  <si>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</si>
  <si>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</si>
  <si>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</si>
  <si>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</si>
  <si>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</si>
  <si>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</si>
  <si>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</si>
  <si>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</si>
  <si>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</si>
  <si>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</si>
  <si>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</si>
  <si>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</si>
  <si>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</si>
  <si>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</si>
  <si>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</si>
  <si>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</si>
  <si>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</si>
  <si>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</si>
  <si>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</si>
  <si>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</si>
  <si>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</si>
  <si>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</si>
  <si>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</si>
  <si>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</si>
  <si>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</si>
  <si>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</si>
  <si>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</si>
  <si>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</si>
  <si>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</si>
  <si>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</si>
  <si>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</si>
  <si>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</si>
  <si>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</si>
  <si>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</si>
  <si>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</si>
  <si>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</si>
  <si>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</si>
  <si>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</si>
  <si>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</si>
  <si>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</si>
  <si>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</si>
  <si>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</si>
  <si>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</si>
  <si>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</si>
  <si>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</si>
  <si>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</si>
  <si>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</si>
  <si>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</si>
  <si>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</si>
  <si>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</si>
  <si>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</si>
  <si>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</si>
  <si>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</si>
  <si>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</si>
  <si>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</si>
  <si>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</si>
  <si>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</si>
  <si>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</si>
  <si>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</si>
  <si>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</si>
  <si>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</si>
  <si>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</si>
  <si>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</si>
  <si>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</si>
  <si>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</si>
  <si>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</si>
  <si>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</si>
  <si>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</si>
  <si>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</si>
  <si>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</si>
  <si>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</si>
  <si>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</si>
  <si>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</si>
  <si>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</si>
  <si>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</si>
  <si>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</si>
  <si>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</si>
  <si>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</si>
  <si>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</si>
  <si>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</si>
  <si>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</si>
  <si>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</si>
  <si>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</si>
  <si>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</si>
  <si>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</si>
  <si>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</si>
  <si>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</si>
  <si>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</si>
  <si>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</si>
  <si>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</si>
  <si>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</si>
  <si>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</si>
  <si>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</si>
  <si>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</si>
  <si>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</si>
  <si>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</si>
  <si>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</si>
  <si>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</si>
  <si>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</si>
  <si>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</si>
  <si>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</si>
  <si>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</si>
  <si>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</si>
  <si>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</si>
  <si>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</si>
  <si>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</si>
  <si>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</si>
  <si>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</si>
  <si>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</si>
  <si>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</si>
  <si>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</si>
  <si>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</si>
  <si>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</si>
  <si>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</si>
  <si>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</si>
  <si>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</si>
  <si>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</si>
  <si>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</si>
  <si>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</si>
  <si>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</si>
  <si>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</si>
  <si>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</si>
  <si>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</si>
  <si>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</si>
  <si>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</si>
  <si>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</si>
  <si>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</si>
  <si>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</si>
  <si>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</si>
  <si>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</si>
  <si>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</si>
  <si>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</si>
  <si>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</si>
  <si>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</si>
  <si>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</si>
  <si>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</si>
  <si>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</si>
  <si>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</si>
  <si>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</si>
  <si>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</si>
  <si>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</si>
  <si>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</si>
  <si>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</si>
  <si>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</si>
  <si>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</si>
  <si>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</si>
  <si>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</si>
  <si>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</si>
  <si>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</si>
  <si>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</si>
  <si>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</si>
  <si>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</si>
  <si>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</si>
  <si>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</si>
  <si>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</si>
  <si>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</si>
  <si>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</si>
  <si>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</si>
  <si>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</si>
  <si>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</si>
  <si>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</si>
  <si>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</si>
  <si>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</si>
  <si>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</si>
  <si>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</si>
  <si>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</si>
  <si>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</si>
  <si>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</si>
  <si>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</si>
  <si>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</si>
  <si>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</si>
  <si>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</si>
  <si>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</si>
  <si>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</si>
  <si>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</si>
  <si>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</si>
  <si>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</si>
  <si>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</si>
  <si>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</si>
  <si>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</si>
  <si>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</si>
  <si>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</si>
  <si>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</si>
  <si>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</si>
  <si>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</si>
  <si>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</si>
  <si>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</si>
  <si>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</si>
  <si>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</si>
  <si>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</si>
  <si>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</si>
  <si>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</si>
  <si>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</si>
  <si>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</si>
  <si>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</si>
  <si>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</si>
  <si>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</si>
  <si>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</si>
  <si>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</si>
  <si>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</si>
  <si>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</si>
  <si>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</si>
  <si>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</si>
  <si>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</si>
  <si>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</si>
  <si>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</si>
  <si>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</si>
  <si>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</si>
  <si>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</si>
  <si>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</si>
  <si>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</si>
  <si>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</si>
  <si>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</si>
  <si>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</si>
  <si>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</si>
  <si>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</si>
  <si>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</si>
  <si>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</si>
  <si>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</si>
  <si>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</si>
  <si>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</si>
  <si>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</si>
  <si>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</si>
  <si>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</si>
  <si>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</si>
  <si>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</si>
  <si>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</si>
  <si>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</si>
  <si>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</si>
  <si>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</si>
  <si>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</si>
  <si>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</si>
  <si>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</si>
  <si>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</si>
  <si>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</si>
  <si>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</si>
  <si>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</si>
  <si>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</si>
  <si>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</si>
  <si>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</si>
  <si>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</si>
  <si>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</si>
  <si>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</si>
  <si>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</si>
  <si>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</si>
  <si>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</si>
  <si>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</si>
  <si>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</si>
  <si>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</si>
  <si>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</si>
  <si>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</si>
  <si>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</si>
  <si>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</si>
  <si>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</si>
  <si>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</si>
  <si>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</si>
  <si>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</si>
  <si>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</si>
  <si>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</si>
  <si>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</si>
  <si>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</si>
  <si>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</si>
  <si>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</si>
  <si>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</si>
  <si>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</si>
  <si>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</si>
  <si>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</si>
  <si>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</si>
  <si>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</si>
  <si>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</si>
  <si>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</si>
  <si>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</si>
  <si>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</si>
  <si>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</si>
  <si>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</si>
  <si>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</si>
  <si>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</si>
  <si>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</si>
  <si>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</si>
  <si>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</si>
  <si>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</si>
  <si>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</si>
  <si>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</si>
  <si>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</si>
  <si>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</si>
  <si>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</si>
  <si>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</si>
  <si>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</si>
  <si>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</si>
  <si>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</si>
  <si>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</si>
  <si>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</si>
  <si>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</si>
  <si>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</si>
  <si>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</si>
  <si>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</si>
  <si>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</si>
  <si>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</si>
  <si>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</si>
  <si>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</si>
  <si>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</si>
  <si>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</si>
  <si>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</si>
  <si>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</si>
  <si>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</si>
  <si>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</si>
  <si>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</si>
  <si>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</si>
  <si>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</si>
  <si>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</si>
  <si>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</si>
  <si>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</si>
  <si>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</si>
  <si>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</si>
  <si>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</si>
  <si>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</si>
  <si>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</si>
  <si>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</si>
  <si>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</si>
  <si>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</si>
  <si>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</si>
  <si>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</si>
  <si>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</si>
  <si>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</si>
  <si>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</si>
  <si>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</si>
  <si>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</si>
  <si>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</si>
  <si>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</si>
  <si>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</si>
  <si>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</si>
  <si>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</si>
  <si>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</si>
  <si>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</si>
  <si>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</si>
  <si>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</si>
  <si>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</si>
  <si>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</si>
  <si>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</si>
  <si>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</si>
  <si>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</si>
  <si>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</si>
  <si>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</si>
  <si>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</si>
  <si>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</si>
  <si>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</si>
  <si>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</si>
  <si>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</si>
  <si>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</si>
  <si>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</si>
  <si>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</si>
  <si>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</si>
  <si>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</si>
  <si>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</si>
  <si>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</si>
  <si>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</si>
  <si>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</si>
  <si>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</si>
  <si>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</si>
  <si>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</si>
  <si>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</si>
  <si>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</si>
  <si>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</si>
  <si>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</si>
  <si>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</si>
  <si>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</si>
  <si>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</si>
  <si>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</si>
  <si>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</si>
  <si>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</si>
  <si>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</si>
  <si>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</si>
  <si>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</si>
  <si>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</si>
  <si>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</si>
  <si>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</si>
  <si>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</si>
  <si>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</si>
  <si>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</si>
  <si>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</si>
  <si>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</si>
  <si>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</si>
  <si>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</si>
  <si>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</si>
  <si>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</si>
  <si>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</si>
  <si>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</si>
  <si>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</si>
  <si>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</si>
  <si>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</si>
  <si>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</si>
  <si>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</si>
  <si>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</si>
  <si>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</si>
  <si>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</si>
  <si>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</si>
  <si>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</si>
  <si>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</si>
  <si>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</si>
  <si>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</si>
  <si>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</si>
  <si>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</si>
  <si>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</si>
  <si>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</si>
  <si>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</si>
  <si>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</si>
  <si>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</si>
  <si>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</si>
  <si>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</si>
  <si>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</si>
  <si>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</si>
  <si>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</si>
  <si>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</si>
  <si>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</si>
  <si>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</si>
  <si>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</si>
  <si>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</si>
  <si>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</si>
  <si>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</si>
  <si>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</si>
  <si>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</si>
  <si>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</si>
  <si>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</si>
  <si>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</si>
  <si>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</si>
  <si>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</si>
  <si>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</si>
  <si>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</si>
  <si>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</si>
  <si>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</si>
  <si>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</si>
  <si>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</si>
  <si>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</si>
  <si>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</si>
  <si>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</si>
  <si>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</si>
  <si>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</si>
  <si>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</si>
  <si>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</si>
  <si>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</si>
  <si>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</si>
  <si>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</si>
  <si>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</si>
  <si>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</si>
  <si>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</si>
  <si>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</si>
  <si>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</si>
  <si>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</si>
  <si>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</si>
  <si>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</si>
  <si>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</si>
  <si>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</si>
  <si>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</si>
  <si>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</si>
  <si>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</si>
  <si>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</si>
  <si>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</si>
  <si>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</si>
  <si>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</si>
  <si>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</si>
  <si>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</si>
  <si>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</si>
  <si>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</si>
  <si>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</si>
  <si>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</si>
  <si>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</si>
  <si>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</si>
  <si>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</si>
  <si>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</si>
  <si>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</si>
  <si>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</si>
  <si>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</si>
  <si>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</si>
  <si>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</si>
  <si>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</si>
  <si>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</si>
  <si>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</si>
  <si>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</si>
  <si>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</si>
  <si>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</si>
  <si>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</si>
  <si>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</si>
  <si>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</si>
  <si>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</si>
  <si>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</si>
  <si>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</si>
  <si>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</si>
  <si>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</si>
  <si>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</si>
  <si>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</si>
  <si>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</si>
  <si>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</si>
  <si>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</si>
  <si>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</si>
  <si>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</si>
  <si>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</si>
  <si>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</si>
  <si>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</si>
  <si>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</si>
  <si>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</si>
  <si>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</si>
  <si>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</si>
  <si>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</si>
  <si>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</si>
  <si>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</si>
  <si>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</si>
  <si>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</si>
  <si>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</si>
  <si>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</si>
  <si>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</si>
  <si>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</si>
  <si>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</si>
  <si>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</si>
  <si>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</si>
  <si>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</si>
  <si>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</si>
  <si>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</si>
  <si>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</si>
  <si>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</si>
  <si>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</si>
  <si>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</si>
  <si>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</si>
  <si>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</si>
  <si>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</si>
  <si>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</si>
  <si>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</si>
  <si>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</si>
  <si>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</si>
  <si>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</si>
  <si>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</si>
  <si>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</si>
  <si>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</si>
  <si>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</si>
  <si>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</si>
  <si>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</si>
  <si>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</si>
  <si>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</si>
  <si>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</si>
  <si>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</si>
  <si>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</si>
  <si>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</si>
  <si>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</si>
  <si>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</si>
  <si>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</si>
  <si>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</si>
  <si>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</si>
  <si>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</si>
  <si>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</si>
  <si>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</si>
  <si>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</si>
  <si>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</si>
  <si>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</si>
  <si>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</si>
  <si>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</si>
  <si>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</si>
  <si>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</si>
  <si>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</si>
  <si>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</si>
  <si>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</si>
  <si>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</si>
  <si>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</si>
  <si>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</si>
  <si>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</si>
  <si>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</si>
  <si>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</si>
  <si>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</si>
  <si>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</si>
  <si>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</si>
  <si>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</si>
  <si>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</si>
  <si>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</si>
  <si>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</si>
  <si>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</si>
  <si>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</si>
  <si>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</si>
  <si>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</si>
  <si>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</si>
  <si>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</si>
  <si>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</si>
  <si>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</si>
  <si>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</si>
  <si>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</si>
  <si>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</si>
  <si>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</si>
  <si>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</si>
  <si>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</si>
  <si>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</si>
  <si>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</si>
  <si>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</si>
  <si>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</si>
  <si>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</si>
  <si>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</si>
  <si>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</si>
  <si>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</si>
  <si>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</si>
  <si>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</si>
  <si>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</si>
  <si>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</si>
  <si>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</si>
  <si>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</si>
  <si>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</si>
  <si>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</si>
  <si>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</si>
  <si>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</si>
  <si>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</si>
  <si>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</si>
  <si>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</si>
  <si>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</si>
  <si>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</si>
  <si>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</si>
  <si>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</si>
  <si>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</si>
  <si>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</si>
  <si>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</si>
  <si>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</si>
  <si>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</si>
  <si>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</si>
  <si>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</si>
  <si>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</si>
  <si>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</si>
  <si>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</si>
  <si>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</si>
  <si>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</si>
  <si>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</si>
  <si>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</si>
  <si>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</si>
  <si>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</si>
  <si>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</si>
  <si>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</si>
  <si>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</si>
  <si>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</si>
  <si>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</si>
  <si>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</si>
  <si>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</si>
  <si>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</si>
  <si>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</si>
  <si>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</si>
  <si>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</si>
  <si>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</si>
  <si>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</si>
  <si>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</si>
  <si>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</si>
  <si>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</si>
  <si>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</si>
  <si>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</si>
  <si>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</si>
  <si>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</si>
  <si>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</si>
  <si>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</si>
  <si>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</si>
  <si>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</si>
  <si>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</si>
  <si>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</si>
  <si>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</si>
  <si>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</si>
  <si>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</si>
  <si>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</si>
  <si>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</si>
  <si>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</si>
  <si>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</si>
  <si>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</si>
  <si>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</si>
  <si>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</si>
  <si>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</si>
  <si>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</si>
  <si>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</si>
  <si>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</si>
  <si>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</si>
  <si>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</si>
  <si>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</si>
  <si>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</si>
  <si>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</si>
  <si>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</si>
  <si>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</si>
  <si>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</si>
  <si>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</si>
  <si>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</si>
  <si>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</si>
  <si>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</si>
  <si>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</si>
  <si>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</si>
  <si>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</si>
  <si>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</si>
  <si>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</si>
  <si>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</si>
  <si>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</si>
  <si>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</si>
  <si>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</si>
  <si>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</si>
  <si>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</si>
  <si>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</si>
  <si>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</si>
  <si>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</si>
  <si>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</si>
  <si>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</si>
  <si>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</si>
  <si>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</si>
  <si>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</si>
  <si>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</si>
  <si>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</si>
  <si>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</si>
  <si>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</si>
  <si>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</si>
  <si>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</si>
  <si>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</si>
  <si>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</si>
  <si>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</si>
  <si>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</si>
  <si>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</si>
  <si>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</si>
  <si>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</si>
  <si>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</si>
  <si>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</si>
  <si>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</si>
  <si>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</si>
  <si>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</si>
  <si>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</si>
  <si>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</si>
  <si>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</si>
  <si>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</si>
  <si>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</si>
  <si>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</si>
  <si>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</si>
  <si>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</si>
  <si>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</si>
  <si>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</si>
  <si>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</si>
  <si>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</si>
  <si>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</si>
  <si>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</si>
  <si>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</si>
  <si>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</si>
  <si>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</si>
  <si>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</si>
  <si>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</si>
  <si>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</si>
  <si>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</si>
  <si>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</si>
  <si>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</si>
  <si>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</si>
  <si>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</si>
  <si>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</si>
  <si>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</si>
  <si>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</si>
  <si>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</si>
  <si>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</si>
  <si>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</si>
  <si>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</si>
  <si>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</si>
  <si>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</si>
  <si>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</si>
  <si>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</si>
  <si>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</si>
  <si>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</si>
  <si>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</si>
  <si>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</si>
  <si>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</si>
  <si>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</si>
  <si>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</si>
  <si>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</si>
  <si>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</si>
  <si>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</si>
  <si>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</si>
  <si>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</si>
  <si>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</si>
  <si>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</si>
  <si>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</si>
  <si>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</si>
  <si>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</si>
  <si>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</si>
  <si>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</si>
  <si>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</si>
  <si>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</si>
  <si>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</si>
  <si>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</si>
  <si>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</si>
  <si>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</si>
  <si>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</si>
  <si>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</si>
  <si>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</si>
  <si>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</si>
  <si>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</si>
  <si>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</si>
  <si>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</si>
  <si>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</si>
  <si>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</si>
  <si>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</si>
  <si>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</si>
  <si>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</si>
  <si>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</si>
  <si>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</si>
  <si>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</si>
  <si>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</si>
  <si>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</si>
  <si>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</si>
  <si>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</si>
  <si>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</si>
  <si>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</si>
  <si>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</si>
  <si>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</si>
  <si>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</si>
  <si>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</si>
  <si>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</si>
  <si>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</si>
  <si>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</si>
  <si>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</si>
  <si>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</si>
  <si>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</si>
  <si>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</si>
  <si>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</si>
  <si>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</si>
  <si>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</si>
  <si>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</si>
  <si>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</si>
  <si>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</si>
  <si>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</si>
  <si>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</si>
  <si>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</si>
  <si>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</si>
  <si>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</si>
  <si>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</si>
  <si>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</si>
  <si>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</si>
  <si>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</si>
  <si>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</si>
  <si>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</si>
  <si>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</si>
  <si>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</si>
  <si>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</si>
  <si>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</si>
  <si>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</si>
  <si>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</si>
  <si>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</si>
  <si>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</si>
  <si>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</si>
  <si>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</si>
  <si>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</si>
  <si>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</si>
  <si>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</si>
  <si>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</si>
  <si>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</si>
  <si>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</si>
  <si>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</si>
  <si>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</si>
  <si>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</si>
  <si>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</si>
  <si>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</si>
  <si>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</si>
  <si>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</si>
  <si>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</si>
  <si>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</si>
  <si>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</si>
  <si>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</si>
  <si>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</si>
  <si>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</si>
  <si>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</si>
  <si>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</si>
  <si>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</si>
  <si>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</si>
  <si>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</si>
  <si>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</si>
  <si>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</si>
  <si>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</si>
  <si>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</si>
  <si>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</si>
  <si>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</si>
  <si>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</si>
  <si>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</si>
  <si>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</si>
  <si>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</si>
  <si>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</si>
  <si>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</si>
  <si>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</si>
  <si>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</si>
  <si>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</si>
  <si>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</si>
  <si>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</si>
  <si>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</si>
  <si>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</si>
  <si>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</si>
  <si>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</si>
  <si>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</si>
  <si>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</si>
  <si>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</si>
  <si>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</si>
  <si>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</si>
  <si>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</si>
  <si>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</si>
  <si>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</si>
  <si>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</si>
  <si>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</si>
  <si>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</si>
  <si>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</si>
  <si>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</si>
  <si>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</si>
  <si>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</si>
  <si>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</si>
  <si>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</si>
  <si>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</si>
  <si>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</si>
  <si>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</si>
  <si>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</si>
  <si>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</si>
  <si>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</si>
  <si>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</si>
  <si>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</si>
  <si>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</si>
  <si>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</si>
  <si>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</si>
  <si>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</si>
  <si>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</si>
  <si>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</si>
  <si>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</si>
  <si>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</si>
  <si>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</si>
  <si>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</si>
  <si>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</si>
  <si>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</si>
  <si>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</si>
  <si>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</si>
  <si>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</si>
  <si>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</si>
  <si>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</si>
  <si>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</si>
  <si>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</si>
  <si>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</si>
  <si>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</si>
  <si>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</si>
  <si>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</si>
  <si>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</si>
  <si>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</si>
  <si>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</si>
  <si>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</si>
  <si>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</si>
  <si>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</si>
  <si>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</si>
  <si>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</si>
  <si>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</si>
  <si>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</si>
  <si>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</si>
  <si>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</si>
  <si>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</si>
  <si>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</si>
  <si>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</si>
  <si>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</si>
  <si>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</si>
  <si>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</si>
  <si>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</si>
  <si>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</si>
  <si>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</si>
  <si>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</si>
  <si>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</si>
  <si>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</si>
  <si>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</si>
  <si>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</si>
  <si>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</si>
  <si>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</si>
  <si>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</si>
  <si>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</si>
  <si>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</si>
  <si>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</si>
  <si>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</si>
  <si>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</si>
  <si>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</si>
  <si>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</si>
  <si>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</si>
  <si>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</si>
  <si>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</si>
  <si>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</si>
  <si>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</si>
  <si>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</si>
  <si>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</si>
  <si>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</si>
  <si>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</si>
  <si>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</si>
  <si>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</si>
  <si>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</si>
  <si>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</si>
  <si>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</si>
  <si>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</si>
  <si>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</si>
  <si>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</si>
  <si>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</si>
  <si>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</si>
  <si>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</si>
  <si>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</si>
  <si>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</si>
  <si>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</si>
  <si>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</si>
  <si>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</si>
  <si>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</si>
  <si>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</si>
  <si>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</si>
  <si>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</si>
  <si>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</si>
  <si>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</si>
  <si>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</si>
  <si>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</si>
  <si>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</si>
  <si>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</si>
  <si>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</si>
  <si>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</si>
  <si>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</si>
  <si>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</si>
  <si>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</si>
  <si>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</si>
  <si>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</si>
  <si>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</si>
  <si>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</si>
  <si>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</si>
  <si>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</si>
  <si>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</si>
  <si>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</si>
  <si>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</si>
  <si>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</si>
  <si>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</si>
  <si>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</si>
  <si>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</si>
  <si>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</si>
  <si>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</si>
  <si>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</si>
  <si>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</si>
  <si>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</si>
  <si>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</si>
  <si>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</si>
  <si>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</si>
  <si>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</si>
  <si>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</si>
  <si>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</si>
  <si>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</si>
  <si>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</si>
  <si>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</si>
  <si>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</si>
  <si>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</si>
  <si>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</si>
  <si>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</si>
  <si>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</si>
  <si>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</si>
  <si>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</si>
  <si>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</si>
  <si>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</si>
  <si>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</si>
  <si>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</si>
  <si>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</si>
  <si>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</si>
  <si>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</si>
  <si>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</si>
  <si>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</si>
  <si>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</si>
  <si>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</si>
  <si>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</si>
  <si>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</si>
  <si>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</si>
  <si>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</si>
  <si>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</si>
  <si>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</si>
  <si>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</si>
  <si>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</si>
  <si>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</si>
  <si>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</si>
  <si>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</si>
  <si>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</si>
  <si>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</si>
  <si>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</si>
  <si>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</si>
  <si>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</si>
  <si>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</si>
  <si>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</si>
  <si>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</si>
  <si>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</si>
  <si>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</si>
  <si>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</si>
  <si>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</si>
  <si>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</si>
  <si>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</si>
  <si>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</si>
  <si>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</si>
  <si>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</si>
  <si>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</si>
  <si>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</si>
  <si>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</si>
  <si>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</si>
  <si>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</si>
  <si>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</si>
  <si>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</si>
  <si>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</si>
  <si>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</si>
  <si>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</si>
  <si>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</si>
  <si>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</si>
  <si>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</si>
  <si>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</si>
  <si>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</si>
  <si>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</si>
  <si>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</si>
  <si>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</si>
  <si>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</si>
  <si>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</si>
  <si>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</si>
  <si>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</si>
  <si>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</si>
  <si>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</si>
  <si>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</si>
  <si>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</si>
  <si>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</si>
  <si>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</si>
  <si>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</si>
  <si>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</si>
  <si>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</si>
  <si>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</si>
  <si>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</si>
  <si>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</si>
  <si>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</si>
  <si>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</si>
  <si>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</si>
  <si>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</si>
  <si>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</si>
  <si>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</si>
  <si>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</si>
  <si>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</si>
  <si>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</si>
  <si>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</si>
  <si>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</si>
  <si>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</si>
  <si>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</si>
  <si>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</si>
  <si>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</si>
  <si>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</si>
  <si>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</si>
  <si>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</si>
  <si>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</si>
  <si>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</si>
  <si>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</si>
  <si>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</si>
  <si>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</si>
  <si>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</si>
  <si>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</si>
  <si>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</si>
  <si>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</si>
  <si>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</si>
  <si>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</si>
  <si>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</si>
  <si>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</si>
  <si>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</si>
  <si>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</si>
  <si>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</si>
  <si>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</si>
  <si>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</si>
  <si>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</si>
  <si>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</si>
  <si>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</si>
  <si>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</si>
  <si>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</si>
  <si>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</si>
  <si>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</si>
  <si>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</si>
  <si>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</si>
  <si>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</si>
  <si>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</si>
  <si>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</si>
  <si>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</si>
  <si>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</si>
  <si>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</si>
  <si>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</si>
  <si>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</si>
  <si>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</si>
  <si>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</si>
  <si>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</si>
  <si>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</si>
  <si>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</si>
  <si>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</si>
  <si>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</si>
  <si>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</si>
  <si>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</si>
  <si>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</si>
  <si>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</si>
  <si>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</si>
  <si>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</si>
  <si>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</si>
  <si>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</si>
  <si>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</si>
  <si>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</si>
  <si>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</si>
  <si>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</si>
  <si>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</si>
  <si>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</si>
  <si>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</si>
  <si>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</si>
  <si>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</si>
  <si>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</si>
  <si>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</si>
  <si>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</si>
  <si>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</si>
  <si>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</si>
  <si>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</si>
  <si>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</si>
  <si>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</si>
  <si>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</si>
  <si>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</si>
  <si>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</si>
  <si>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</si>
  <si>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</si>
  <si>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</si>
  <si>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</si>
  <si>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</si>
  <si>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</si>
  <si>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</si>
  <si>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</si>
  <si>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</si>
  <si>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</si>
  <si>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</si>
  <si>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</si>
  <si>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</si>
  <si>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</si>
  <si>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</si>
  <si>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</si>
  <si>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</si>
  <si>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</si>
  <si>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</si>
  <si>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</si>
  <si>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</si>
  <si>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</si>
  <si>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</si>
  <si>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</si>
  <si>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</si>
  <si>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</si>
  <si>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</si>
  <si>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</si>
  <si>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</si>
  <si>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</si>
  <si>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</si>
  <si>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</si>
  <si>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</si>
  <si>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</si>
  <si>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</si>
  <si>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</si>
  <si>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</si>
  <si>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</si>
  <si>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</si>
  <si>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</si>
  <si>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</si>
  <si>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</si>
  <si>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</si>
  <si>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</si>
  <si>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</si>
  <si>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</si>
  <si>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</si>
  <si>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</si>
  <si>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</si>
  <si>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</si>
  <si>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</si>
  <si>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</si>
  <si>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</si>
  <si>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</si>
  <si>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</si>
  <si>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</si>
  <si>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</si>
  <si>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</si>
  <si>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</si>
  <si>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</si>
  <si>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</si>
  <si>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</si>
  <si>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</si>
  <si>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</si>
  <si>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</si>
  <si>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</si>
  <si>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</si>
  <si>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</si>
  <si>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</si>
  <si>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</si>
  <si>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</si>
  <si>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</si>
  <si>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</si>
  <si>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</si>
  <si>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</si>
  <si>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</si>
  <si>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</si>
  <si>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</si>
  <si>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</si>
  <si>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</si>
  <si>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</si>
  <si>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</si>
  <si>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</si>
  <si>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</si>
  <si>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</si>
  <si>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</si>
  <si>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</si>
  <si>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</si>
  <si>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</si>
  <si>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</si>
  <si>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</si>
  <si>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</si>
  <si>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</si>
  <si>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</si>
  <si>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</si>
  <si>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</si>
  <si>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</si>
  <si>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</si>
  <si>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</si>
  <si>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</si>
  <si>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</si>
  <si>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</si>
  <si>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</si>
  <si>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</si>
  <si>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</si>
  <si>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</si>
  <si>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</si>
  <si>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</si>
  <si>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</si>
  <si>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</si>
  <si>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</si>
  <si>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</si>
  <si>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</si>
  <si>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</si>
  <si>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</si>
  <si>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</si>
  <si>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</si>
  <si>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</si>
  <si>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</si>
  <si>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</si>
  <si>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</si>
  <si>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</si>
  <si>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</si>
  <si>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</si>
  <si>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</si>
  <si>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</si>
  <si>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</si>
  <si>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</si>
  <si>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</si>
  <si>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</si>
  <si>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</si>
  <si>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</si>
  <si>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</si>
  <si>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</si>
  <si>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</si>
  <si>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</si>
  <si>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</si>
  <si>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</si>
  <si>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</si>
  <si>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</si>
  <si>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</si>
  <si>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</si>
  <si>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</si>
  <si>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</si>
  <si>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</si>
  <si>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</si>
  <si>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</si>
  <si>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</si>
  <si>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</si>
  <si>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</si>
  <si>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</si>
  <si>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</si>
  <si>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</si>
  <si>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</si>
  <si>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</si>
  <si>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</si>
  <si>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</si>
  <si>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</si>
  <si>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</si>
  <si>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</si>
  <si>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</si>
  <si>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</si>
  <si>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</si>
  <si>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</si>
  <si>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</si>
  <si>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</si>
  <si>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</si>
  <si>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</si>
  <si>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</si>
  <si>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</si>
  <si>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</si>
  <si>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</si>
  <si>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</si>
  <si>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</si>
  <si>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</si>
  <si>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</si>
  <si>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</si>
  <si>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</si>
  <si>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</si>
  <si>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</si>
  <si>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</si>
  <si>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</si>
  <si>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</si>
  <si>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</si>
  <si>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</si>
  <si>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</si>
  <si>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</si>
  <si>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</si>
  <si>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</si>
  <si>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</si>
  <si>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</si>
  <si>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</si>
  <si>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</si>
  <si>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</si>
  <si>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</si>
  <si>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</si>
  <si>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</si>
  <si>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</si>
  <si>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</si>
  <si>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</si>
  <si>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</si>
  <si>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</si>
  <si>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</si>
  <si>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</si>
  <si>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</si>
  <si>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</si>
  <si>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</si>
  <si>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</si>
  <si>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</si>
  <si>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</si>
  <si>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</si>
  <si>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</si>
  <si>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</si>
  <si>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</si>
  <si>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</si>
  <si>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</si>
  <si>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</si>
  <si>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</si>
  <si>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</si>
  <si>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</si>
  <si>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</si>
  <si>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</si>
  <si>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</si>
  <si>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</si>
  <si>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</si>
  <si>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</si>
  <si>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</si>
  <si>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</si>
  <si>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</si>
  <si>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</si>
  <si>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</si>
  <si>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</si>
  <si>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</si>
  <si>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</si>
  <si>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</si>
  <si>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</si>
  <si>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</si>
  <si>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</si>
  <si>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</si>
  <si>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</si>
  <si>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</si>
  <si>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</si>
  <si>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</si>
  <si>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</si>
  <si>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</si>
  <si>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</si>
  <si>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</si>
  <si>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</si>
  <si>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</si>
  <si>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</si>
  <si>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</si>
  <si>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</si>
  <si>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</si>
  <si>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</si>
  <si>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</si>
  <si>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</si>
  <si>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</si>
  <si>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</si>
  <si>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</si>
  <si>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</si>
  <si>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</si>
  <si>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</si>
  <si>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</si>
  <si>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</si>
  <si>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</si>
  <si>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</si>
  <si>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</si>
  <si>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</si>
  <si>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</si>
  <si>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</si>
  <si>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</si>
  <si>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</si>
  <si>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</si>
  <si>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</si>
  <si>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</si>
  <si>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</si>
  <si>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</si>
  <si>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</si>
  <si>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</si>
  <si>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</si>
  <si>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</si>
  <si>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</si>
  <si>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</si>
  <si>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</si>
  <si>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</si>
  <si>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</si>
  <si>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</si>
  <si>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</si>
  <si>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</si>
  <si>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</si>
  <si>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</si>
  <si>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</si>
  <si>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</si>
  <si>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</si>
  <si>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</si>
  <si>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</si>
  <si>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</si>
  <si>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</si>
  <si>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</si>
  <si>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</si>
  <si>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</si>
  <si>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</si>
  <si>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</si>
  <si>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</si>
  <si>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</si>
  <si>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</si>
  <si>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</si>
  <si>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</si>
  <si>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</si>
  <si>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</si>
  <si>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</si>
  <si>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</si>
  <si>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</si>
  <si>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</si>
  <si>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</si>
  <si>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</si>
  <si>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</si>
  <si>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</si>
  <si>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</si>
  <si>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</si>
  <si>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</si>
  <si>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</si>
  <si>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</si>
  <si>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</si>
  <si>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</si>
  <si>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</si>
  <si>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</si>
  <si>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</si>
  <si>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</si>
  <si>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</si>
  <si>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</si>
  <si>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</si>
  <si>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</si>
  <si>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</si>
  <si>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</si>
  <si>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</si>
  <si>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</si>
  <si>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</si>
  <si>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</si>
  <si>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</si>
  <si>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</si>
  <si>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</si>
  <si>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</si>
  <si>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</si>
  <si>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</si>
  <si>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</si>
  <si>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</si>
  <si>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</si>
  <si>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</si>
  <si>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</si>
  <si>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</si>
  <si>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</si>
  <si>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</si>
  <si>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</si>
  <si>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</si>
  <si>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</si>
  <si>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</si>
  <si>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</si>
  <si>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</si>
  <si>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</si>
  <si>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</si>
  <si>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</si>
  <si>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</si>
  <si>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</si>
  <si>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</si>
  <si>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</si>
  <si>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</si>
  <si>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</si>
  <si>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</si>
  <si>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</si>
  <si>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</si>
  <si>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</si>
  <si>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</si>
  <si>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</si>
  <si>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</si>
  <si>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</si>
  <si>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</si>
  <si>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</si>
  <si>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</si>
  <si>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</si>
  <si>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</si>
  <si>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</si>
  <si>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</si>
  <si>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</si>
  <si>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</si>
  <si>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</si>
  <si>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</si>
  <si>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</si>
  <si>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</si>
  <si>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</si>
  <si>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</si>
  <si>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</si>
  <si>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</si>
  <si>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</si>
  <si>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</si>
  <si>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</si>
  <si>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</si>
  <si>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</si>
  <si>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</si>
  <si>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</si>
  <si>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</si>
  <si>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</si>
  <si>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</si>
  <si>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</si>
  <si>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</si>
  <si>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</si>
  <si>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</si>
  <si>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</si>
  <si>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</si>
  <si>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</si>
  <si>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</si>
  <si>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</si>
  <si>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</si>
  <si>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</si>
  <si>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</si>
  <si>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</si>
  <si>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</si>
  <si>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</si>
  <si>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</si>
  <si>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</si>
  <si>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</si>
  <si>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</si>
  <si>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</si>
  <si>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</si>
  <si>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</si>
  <si>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</si>
  <si>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</si>
  <si>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</si>
  <si>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</si>
  <si>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</si>
  <si>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</si>
  <si>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</si>
  <si>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</si>
  <si>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</si>
  <si>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</si>
  <si>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</si>
  <si>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</si>
  <si>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</si>
  <si>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</si>
  <si>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</si>
  <si>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</si>
  <si>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</si>
  <si>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</si>
  <si>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</si>
  <si>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</si>
  <si>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</si>
  <si>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</si>
  <si>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</si>
  <si>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</si>
  <si>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</si>
  <si>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</si>
  <si>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</si>
  <si>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</si>
  <si>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</si>
  <si>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</si>
  <si>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</si>
  <si>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</si>
  <si>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</si>
  <si>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</si>
  <si>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</si>
  <si>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</si>
  <si>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</si>
  <si>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</si>
  <si>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</si>
  <si>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</si>
  <si>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</si>
  <si>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</si>
  <si>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</si>
  <si>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</si>
  <si>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</si>
  <si>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</si>
  <si>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</si>
  <si>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</si>
  <si>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</si>
  <si>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</si>
  <si>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</si>
  <si>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</si>
  <si>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</si>
  <si>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</si>
  <si>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</si>
  <si>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</si>
  <si>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</si>
  <si>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</si>
  <si>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</si>
  <si>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</si>
  <si>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</si>
  <si>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</si>
  <si>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</si>
  <si>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</si>
  <si>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</si>
  <si>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</si>
  <si>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</si>
  <si>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</si>
  <si>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</si>
  <si>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</si>
  <si>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</si>
  <si>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</si>
  <si>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</si>
  <si>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</si>
  <si>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</si>
  <si>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</si>
  <si>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</si>
  <si>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</si>
  <si>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</si>
  <si>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</si>
  <si>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</si>
  <si>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</si>
  <si>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</si>
  <si>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</si>
  <si>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</si>
  <si>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</si>
  <si>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</si>
  <si>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</si>
  <si>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</si>
  <si>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</si>
  <si>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</si>
  <si>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</si>
  <si>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</si>
  <si>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</si>
  <si>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</si>
  <si>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</si>
  <si>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</si>
  <si>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</si>
  <si>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</si>
  <si>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</si>
  <si>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</si>
  <si>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</si>
  <si>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</si>
  <si>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</si>
  <si>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</si>
  <si>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</si>
  <si>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</si>
  <si>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</si>
  <si>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</si>
  <si>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</si>
  <si>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</si>
  <si>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</si>
  <si>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</si>
  <si>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</si>
  <si>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</si>
  <si>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</si>
  <si>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</si>
  <si>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</si>
  <si>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</si>
  <si>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</si>
  <si>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</si>
  <si>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</si>
  <si>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</si>
  <si>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</si>
  <si>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</si>
  <si>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</si>
  <si>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</si>
  <si>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</si>
  <si>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</si>
  <si>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</si>
  <si>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</si>
  <si>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</si>
  <si>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</si>
  <si>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</si>
  <si>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</si>
  <si>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</si>
  <si>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</si>
  <si>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</si>
  <si>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</si>
  <si>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</si>
  <si>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</si>
  <si>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</si>
  <si>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</si>
  <si>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</si>
  <si>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</si>
  <si>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</si>
  <si>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</si>
  <si>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</si>
  <si>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</si>
  <si>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</si>
  <si>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</si>
  <si>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</si>
  <si>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</si>
  <si>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</si>
  <si>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</si>
  <si>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</si>
  <si>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</si>
  <si>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</si>
  <si>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</si>
  <si>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</si>
  <si>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</si>
  <si>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</si>
  <si>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</si>
  <si>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</si>
  <si>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</si>
  <si>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</si>
  <si>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</si>
  <si>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</si>
  <si>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</si>
  <si>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</si>
  <si>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</si>
  <si>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</si>
  <si>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</si>
  <si>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</si>
  <si>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</si>
  <si>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</si>
  <si>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</si>
  <si>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</si>
  <si>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</si>
  <si>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</si>
  <si>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</si>
  <si>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</si>
  <si>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</si>
  <si>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</si>
  <si>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</si>
  <si>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</si>
  <si>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</si>
  <si>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</si>
  <si>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</si>
  <si>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</si>
  <si>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</si>
  <si>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</si>
  <si>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</si>
  <si>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</si>
  <si>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</si>
  <si>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</si>
  <si>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</si>
  <si>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</si>
  <si>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</si>
  <si>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</si>
  <si>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</si>
  <si>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</si>
  <si>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</si>
  <si>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</si>
  <si>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</si>
  <si>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</si>
  <si>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</si>
  <si>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</si>
  <si>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</si>
  <si>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</si>
  <si>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</si>
  <si>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</si>
  <si>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</si>
  <si>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</si>
  <si>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</si>
  <si>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</si>
  <si>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</si>
  <si>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</si>
  <si>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</si>
  <si>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</si>
  <si>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</si>
  <si>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</si>
  <si>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</si>
  <si>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</si>
  <si>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</si>
  <si>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</si>
  <si>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</si>
  <si>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</si>
  <si>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</si>
  <si>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</si>
  <si>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</si>
  <si>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</si>
  <si>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</si>
  <si>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</si>
  <si>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</si>
  <si>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</si>
  <si>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</si>
  <si>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</si>
  <si>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</si>
  <si>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</si>
  <si>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</si>
  <si>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</si>
  <si>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</si>
  <si>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</si>
  <si>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</si>
  <si>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</si>
  <si>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</si>
  <si>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</si>
  <si>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</si>
  <si>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</si>
  <si>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</si>
  <si>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</si>
  <si>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</si>
  <si>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</si>
  <si>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</si>
  <si>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</si>
  <si>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</si>
  <si>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</si>
  <si>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</si>
  <si>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</si>
  <si>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</si>
  <si>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</si>
  <si>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</si>
  <si>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</si>
  <si>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</si>
  <si>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</si>
  <si>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</si>
  <si>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</si>
  <si>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</si>
  <si>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</si>
  <si>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</si>
  <si>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</si>
  <si>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</si>
  <si>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</si>
  <si>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</si>
  <si>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</si>
  <si>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</si>
  <si>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</si>
  <si>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</si>
  <si>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</si>
  <si>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</si>
  <si>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</si>
  <si>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</si>
  <si>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</si>
  <si>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</si>
  <si>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</si>
  <si>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</si>
  <si>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</si>
  <si>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</si>
  <si>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</si>
  <si>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</si>
  <si>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</si>
  <si>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</si>
  <si>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</si>
  <si>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</si>
  <si>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</si>
  <si>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</si>
  <si>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</si>
  <si>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</si>
  <si>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</si>
  <si>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</si>
  <si>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</si>
  <si>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</si>
  <si>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</si>
  <si>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</si>
  <si>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</si>
  <si>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</si>
  <si>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</si>
  <si>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</si>
  <si>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</si>
  <si>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</si>
  <si>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</si>
  <si>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</si>
  <si>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</si>
  <si>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</si>
  <si>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</si>
  <si>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</si>
  <si>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</si>
  <si>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</si>
  <si>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</si>
  <si>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</si>
  <si>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</si>
  <si>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</si>
  <si>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</si>
  <si>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</si>
  <si>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</si>
  <si>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</si>
  <si>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</si>
  <si>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</si>
  <si>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</si>
  <si>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</si>
  <si>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</si>
  <si>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</si>
  <si>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</si>
  <si>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</si>
  <si>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</si>
  <si>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</si>
  <si>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</si>
  <si>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</si>
  <si>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</si>
  <si>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</si>
  <si>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</si>
  <si>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</si>
  <si>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</si>
  <si>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</si>
  <si>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</si>
  <si>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</si>
  <si>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</si>
  <si>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</si>
  <si>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</si>
  <si>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</si>
  <si>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</si>
  <si>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</si>
  <si>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</si>
  <si>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</si>
  <si>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</si>
  <si>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</si>
  <si>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</si>
  <si>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</si>
  <si>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</si>
  <si>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</si>
  <si>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</si>
  <si>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</si>
  <si>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</si>
  <si>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</si>
  <si>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</si>
  <si>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</si>
  <si>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</si>
  <si>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</si>
  <si>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</si>
  <si>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</si>
  <si>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</si>
  <si>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</si>
  <si>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</si>
  <si>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</si>
  <si>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</si>
  <si>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</si>
  <si>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</si>
  <si>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</si>
  <si>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</si>
  <si>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</si>
  <si>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</si>
  <si>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</si>
  <si>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</si>
  <si>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</si>
  <si>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</si>
  <si>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</si>
  <si>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</si>
  <si>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</si>
  <si>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</si>
  <si>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</si>
  <si>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</si>
  <si>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</si>
  <si>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</si>
  <si>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</si>
  <si>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</si>
  <si>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</si>
  <si>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</si>
  <si>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</si>
  <si>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</si>
  <si>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</si>
  <si>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</si>
  <si>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</si>
  <si>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</si>
  <si>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</si>
  <si>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</si>
  <si>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</si>
  <si>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</si>
  <si>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</si>
  <si>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</si>
  <si>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</si>
  <si>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</si>
  <si>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</si>
  <si>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</si>
  <si>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</si>
  <si>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</si>
  <si>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</si>
  <si>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</si>
  <si>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</si>
  <si>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</si>
  <si>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</si>
  <si>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</si>
  <si>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</si>
  <si>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</si>
  <si>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</si>
  <si>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</si>
  <si>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</si>
  <si>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</si>
  <si>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</si>
  <si>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</si>
  <si>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</si>
  <si>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</si>
  <si>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</si>
  <si>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</si>
  <si>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</si>
  <si>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</si>
  <si>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</si>
  <si>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</si>
  <si>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</si>
  <si>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</si>
  <si>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</si>
  <si>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</si>
  <si>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</si>
  <si>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</si>
  <si>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</si>
  <si>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</si>
  <si>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</si>
  <si>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</si>
  <si>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</si>
  <si>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</si>
  <si>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</si>
  <si>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</si>
  <si>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</si>
  <si>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</si>
  <si>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</si>
  <si>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</si>
  <si>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</si>
  <si>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</si>
  <si>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</si>
  <si>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</si>
  <si>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</si>
  <si>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</si>
  <si>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</si>
  <si>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</si>
  <si>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</si>
  <si>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</si>
  <si>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</si>
  <si>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</si>
  <si>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</si>
  <si>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</si>
  <si>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</si>
  <si>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</si>
  <si>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</si>
  <si>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</si>
  <si>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</si>
  <si>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</si>
  <si>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</si>
  <si>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</si>
  <si>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</si>
  <si>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</si>
  <si>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</si>
  <si>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</si>
  <si>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</si>
  <si>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</si>
  <si>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</si>
  <si>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</si>
  <si>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</si>
  <si>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</si>
  <si>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</si>
  <si>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</si>
  <si>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</si>
  <si>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</si>
  <si>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</si>
  <si>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</si>
  <si>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</si>
  <si>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</si>
  <si>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</si>
  <si>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</si>
  <si>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</si>
  <si>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</si>
  <si>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</si>
  <si>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</si>
  <si>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</si>
  <si>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</si>
  <si>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</si>
  <si>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</si>
  <si>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</si>
  <si>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</si>
  <si>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</si>
  <si>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</si>
  <si>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</si>
  <si>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</si>
  <si>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</si>
  <si>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</si>
  <si>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</si>
  <si>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</si>
  <si>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</si>
  <si>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</si>
  <si>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</si>
  <si>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</si>
  <si>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</si>
  <si>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</si>
  <si>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</si>
  <si>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</si>
  <si>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</si>
  <si>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</si>
  <si>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</si>
  <si>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</si>
  <si>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</si>
  <si>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</si>
  <si>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</si>
  <si>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</si>
  <si>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</si>
  <si>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</si>
  <si>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</si>
  <si>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</si>
  <si>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</si>
  <si>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</si>
  <si>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</si>
  <si>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</si>
  <si>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</si>
  <si>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</si>
  <si>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</si>
  <si>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</si>
  <si>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</si>
  <si>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</si>
  <si>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</si>
  <si>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</si>
  <si>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</si>
  <si>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</si>
  <si>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</si>
  <si>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</si>
  <si>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</si>
  <si>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</si>
  <si>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</si>
  <si>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</si>
  <si>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</si>
  <si>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</si>
  <si>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</si>
  <si>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</si>
  <si>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</si>
  <si>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</si>
  <si>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</si>
  <si>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</si>
  <si>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</si>
  <si>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</si>
  <si>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</si>
  <si>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</si>
  <si>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</si>
  <si>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</si>
  <si>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</si>
  <si>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</si>
  <si>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</si>
  <si>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</si>
  <si>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</si>
  <si>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</si>
  <si>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</si>
  <si>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</si>
  <si>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</si>
  <si>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</si>
  <si>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</si>
  <si>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</si>
  <si>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</si>
  <si>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</si>
  <si>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</si>
  <si>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</si>
  <si>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</si>
  <si>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</si>
  <si>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</si>
  <si>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</si>
  <si>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</si>
  <si>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</si>
  <si>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</si>
  <si>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</si>
  <si>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</si>
  <si>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</si>
  <si>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</si>
  <si>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</si>
  <si>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</si>
  <si>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</si>
  <si>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</si>
  <si>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</si>
  <si>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</si>
  <si>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</si>
  <si>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</si>
  <si>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</si>
  <si>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</si>
  <si>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</si>
  <si>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</si>
  <si>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</si>
  <si>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</si>
  <si>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</si>
  <si>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</si>
  <si>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</si>
  <si>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</si>
  <si>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</si>
  <si>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</si>
  <si>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</si>
  <si>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</si>
  <si>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</si>
  <si>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</si>
  <si>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</si>
  <si>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</si>
  <si>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</si>
  <si>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</si>
  <si>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</si>
  <si>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</si>
  <si>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</si>
  <si>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</si>
  <si>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</si>
  <si>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</si>
  <si>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</si>
  <si>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</si>
  <si>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</si>
  <si>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</si>
  <si>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</si>
  <si>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</si>
  <si>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</si>
  <si>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</si>
  <si>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</si>
  <si>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</si>
  <si>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</si>
  <si>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</si>
  <si>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</si>
  <si>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</si>
  <si>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</si>
  <si>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</si>
  <si>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</si>
  <si>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</si>
  <si>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</si>
  <si>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</si>
  <si>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</si>
  <si>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</si>
  <si>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</si>
  <si>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</si>
  <si>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</si>
  <si>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</si>
  <si>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</si>
  <si>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</si>
  <si>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</si>
  <si>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</si>
  <si>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</si>
  <si>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</si>
  <si>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</si>
  <si>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</si>
  <si>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</si>
  <si>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</si>
  <si>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</si>
  <si>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</si>
  <si>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</si>
  <si>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</si>
  <si>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</si>
  <si>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</si>
  <si>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</si>
  <si>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</si>
  <si>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</si>
  <si>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</si>
  <si>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</si>
  <si>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</si>
  <si>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</si>
  <si>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</si>
  <si>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</si>
  <si>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</si>
  <si>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</si>
  <si>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</si>
  <si>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</si>
  <si>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</si>
  <si>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</si>
  <si>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</si>
  <si>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</si>
  <si>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</si>
  <si>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</si>
  <si>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</si>
  <si>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</si>
  <si>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</si>
  <si>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</si>
  <si>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</si>
  <si>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</si>
  <si>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</si>
  <si>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</si>
  <si>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</si>
  <si>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</si>
  <si>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</si>
  <si>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</si>
  <si>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</si>
  <si>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</si>
  <si>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</si>
  <si>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</si>
  <si>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</si>
  <si>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</si>
  <si>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</si>
  <si>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</si>
  <si>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</si>
  <si>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</si>
  <si>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</si>
  <si>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</si>
  <si>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</si>
  <si>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</si>
  <si>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</si>
  <si>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</si>
  <si>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</si>
  <si>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</si>
  <si>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</si>
  <si>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</si>
  <si>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</si>
  <si>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</si>
  <si>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</si>
  <si>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</si>
  <si>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</si>
  <si>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</si>
  <si>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</si>
  <si>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</si>
  <si>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</si>
  <si>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</si>
  <si>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</si>
  <si>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</si>
  <si>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</si>
  <si>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</si>
  <si>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</si>
  <si>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</si>
  <si>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</si>
  <si>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</si>
  <si>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</si>
  <si>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</si>
  <si>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</si>
  <si>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</si>
  <si>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</si>
  <si>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</si>
  <si>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</si>
  <si>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</si>
  <si>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</si>
  <si>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</si>
  <si>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</si>
  <si>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</si>
  <si>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</si>
  <si>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</si>
  <si>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</si>
  <si>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</si>
  <si>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</si>
  <si>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</si>
  <si>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</si>
  <si>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</si>
  <si>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</si>
  <si>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</si>
  <si>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</si>
  <si>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</si>
  <si>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</si>
  <si>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</si>
  <si>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</si>
  <si>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</si>
  <si>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</si>
  <si>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</si>
  <si>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</si>
  <si>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</si>
  <si>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</si>
  <si>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</si>
  <si>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</si>
  <si>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</si>
  <si>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</si>
  <si>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</si>
  <si>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</si>
  <si>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</si>
  <si>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</si>
  <si>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</si>
  <si>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</si>
  <si>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</si>
  <si>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</si>
  <si>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</si>
  <si>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</si>
  <si>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</si>
  <si>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</si>
  <si>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</si>
  <si>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</si>
  <si>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</si>
  <si>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</si>
  <si>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</si>
  <si>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</si>
  <si>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</si>
  <si>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</si>
  <si>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</si>
  <si>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</si>
  <si>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</si>
  <si>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</si>
  <si>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</si>
  <si>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</si>
  <si>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</si>
  <si>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</si>
  <si>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</si>
  <si>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</si>
  <si>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</si>
  <si>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</si>
  <si>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</si>
  <si>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</si>
  <si>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</si>
  <si>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</si>
  <si>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</si>
  <si>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</si>
  <si>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</si>
  <si>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</si>
  <si>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</si>
  <si>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</si>
  <si>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</si>
  <si>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</si>
  <si>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</si>
  <si>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</si>
  <si>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</si>
  <si>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</si>
  <si>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</si>
  <si>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</si>
  <si>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</si>
  <si>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</si>
  <si>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</si>
  <si>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</si>
  <si>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</si>
  <si>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</si>
  <si>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</si>
  <si>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</si>
  <si>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</si>
  <si>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</si>
  <si>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</si>
  <si>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</si>
  <si>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</si>
  <si>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</si>
  <si>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</si>
  <si>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</si>
  <si>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</si>
  <si>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</si>
  <si>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</si>
  <si>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</si>
  <si>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</si>
  <si>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</si>
  <si>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</si>
  <si>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</si>
  <si>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</si>
  <si>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</si>
  <si>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</si>
  <si>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</si>
  <si>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</si>
  <si>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</si>
  <si>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</si>
  <si>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</si>
  <si>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</si>
  <si>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</si>
  <si>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</si>
  <si>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</si>
  <si>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</si>
  <si>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</si>
  <si>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</si>
  <si>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</si>
  <si>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</si>
  <si>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</si>
  <si>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</si>
  <si>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</si>
  <si>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</si>
  <si>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</si>
  <si>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</si>
  <si>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</si>
  <si>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</si>
  <si>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</si>
  <si>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</si>
  <si>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</si>
  <si>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</si>
  <si>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</si>
  <si>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</si>
  <si>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</si>
  <si>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</si>
  <si>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</si>
  <si>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</si>
  <si>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</si>
  <si>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</si>
  <si>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</si>
  <si>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</si>
  <si>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</si>
  <si>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</si>
  <si>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</si>
  <si>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</si>
  <si>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</si>
  <si>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</si>
  <si>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</si>
  <si>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</si>
  <si>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</si>
  <si>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</si>
  <si>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</si>
  <si>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</si>
  <si>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</si>
  <si>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</si>
  <si>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</si>
  <si>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</si>
  <si>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</si>
  <si>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</si>
  <si>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</si>
  <si>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</si>
  <si>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</si>
  <si>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</si>
  <si>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</si>
  <si>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</si>
  <si>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</si>
  <si>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</si>
  <si>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</si>
  <si>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</si>
  <si>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</si>
  <si>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</si>
  <si>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</si>
  <si>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</si>
  <si>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</si>
  <si>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</si>
  <si>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</si>
  <si>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</si>
  <si>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</si>
  <si>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</si>
  <si>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</si>
  <si>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</si>
  <si>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</si>
  <si>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</si>
  <si>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</si>
  <si>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</si>
  <si>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</si>
  <si>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</si>
  <si>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</si>
  <si>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</si>
  <si>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</si>
  <si>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</si>
  <si>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</si>
  <si>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</si>
  <si>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</si>
  <si>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</si>
  <si>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</si>
  <si>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</si>
  <si>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</si>
  <si>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</si>
  <si>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</si>
  <si>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</si>
  <si>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</si>
  <si>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</si>
  <si>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</si>
  <si>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</si>
  <si>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</si>
  <si>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</si>
  <si>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</si>
  <si>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</si>
  <si>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</si>
  <si>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</si>
  <si>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</si>
  <si>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</si>
  <si>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</si>
  <si>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</si>
  <si>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</si>
  <si>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</si>
  <si>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</si>
  <si>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</si>
  <si>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</si>
  <si>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</si>
  <si>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</si>
  <si>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</si>
  <si>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</si>
  <si>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</si>
  <si>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</si>
  <si>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</si>
  <si>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</si>
  <si>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</si>
  <si>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</si>
  <si>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</si>
  <si>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</si>
  <si>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</si>
  <si>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</si>
  <si>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</si>
  <si>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</si>
  <si>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</si>
  <si>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</si>
  <si>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</si>
  <si>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</si>
  <si>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</si>
  <si>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</si>
  <si>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</si>
  <si>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</si>
  <si>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</si>
  <si>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</si>
  <si>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</si>
  <si>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</si>
  <si>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</si>
  <si>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</si>
  <si>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</si>
  <si>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</si>
  <si>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</si>
  <si>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</si>
  <si>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</si>
  <si>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</si>
  <si>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</si>
  <si>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</si>
  <si>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</si>
  <si>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</si>
  <si>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</si>
  <si>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</si>
  <si>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</si>
  <si>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</si>
  <si>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</si>
  <si>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</si>
  <si>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</si>
  <si>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</si>
  <si>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</si>
  <si>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</si>
  <si>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</si>
  <si>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</si>
  <si>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</si>
  <si>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</si>
  <si>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</si>
  <si>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</si>
  <si>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</si>
  <si>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</si>
  <si>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</si>
  <si>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</si>
  <si>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</si>
  <si>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</si>
  <si>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</si>
  <si>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</si>
  <si>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</si>
  <si>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</si>
  <si>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</si>
  <si>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</si>
  <si>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</si>
  <si>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</si>
  <si>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</si>
  <si>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</si>
  <si>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</si>
  <si>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</si>
  <si>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</si>
  <si>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</si>
  <si>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</si>
  <si>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</si>
  <si>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</si>
  <si>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</si>
  <si>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</si>
  <si>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</si>
  <si>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</si>
  <si>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</si>
  <si>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</si>
  <si>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</si>
  <si>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</si>
  <si>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</si>
  <si>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</si>
  <si>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</si>
  <si>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</si>
  <si>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</si>
  <si>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</si>
  <si>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</si>
  <si>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</si>
  <si>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</si>
  <si>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</si>
  <si>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</si>
  <si>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</si>
  <si>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</si>
  <si>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</si>
  <si>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</si>
  <si>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</si>
  <si>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</si>
  <si>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</si>
  <si>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</si>
  <si>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</si>
  <si>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</si>
  <si>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</si>
  <si>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</si>
  <si>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</si>
  <si>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</si>
  <si>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</si>
  <si>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</si>
  <si>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</si>
  <si>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</si>
  <si>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</si>
  <si>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</si>
  <si>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</si>
  <si>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</si>
  <si>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</si>
  <si>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</si>
  <si>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</si>
  <si>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</si>
  <si>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</si>
  <si>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</si>
  <si>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</si>
  <si>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</si>
  <si>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</si>
  <si>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</si>
  <si>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</si>
  <si>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</si>
  <si>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</si>
  <si>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</si>
  <si>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</si>
  <si>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</si>
  <si>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</si>
  <si>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</si>
  <si>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</si>
  <si>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</si>
  <si>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</si>
  <si>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</si>
  <si>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</si>
  <si>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</si>
  <si>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</si>
  <si>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</si>
  <si>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</si>
  <si>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</si>
  <si>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</si>
  <si>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</si>
  <si>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</si>
  <si>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</si>
  <si>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</si>
  <si>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</si>
  <si>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</si>
  <si>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</si>
  <si>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</si>
  <si>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</si>
  <si>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</si>
  <si>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</si>
  <si>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</si>
  <si>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</si>
  <si>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</si>
  <si>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</si>
  <si>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</si>
  <si>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</si>
  <si>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</si>
  <si>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</si>
  <si>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</si>
  <si>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</si>
  <si>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</si>
  <si>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</si>
  <si>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</si>
  <si>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</si>
  <si>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</si>
  <si>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</si>
  <si>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</si>
  <si>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</si>
  <si>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</si>
  <si>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</si>
  <si>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</si>
  <si>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</si>
  <si>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</si>
  <si>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</si>
  <si>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</si>
  <si>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</si>
  <si>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</si>
  <si>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</si>
  <si>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</si>
  <si>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</si>
  <si>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</si>
  <si>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</si>
  <si>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</si>
  <si>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</si>
  <si>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</si>
  <si>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</si>
  <si>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</si>
  <si>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</si>
  <si>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</si>
  <si>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</si>
  <si>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</si>
  <si>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</si>
  <si>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</si>
  <si>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</si>
  <si>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</si>
  <si>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</si>
  <si>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</si>
  <si>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</si>
  <si>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</si>
  <si>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</si>
  <si>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</si>
  <si>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</si>
  <si>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</si>
  <si>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</si>
  <si>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</si>
  <si>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</si>
  <si>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</si>
  <si>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</si>
  <si>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</si>
  <si>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</si>
  <si>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</si>
  <si>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</si>
  <si>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</si>
  <si>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</si>
  <si>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</si>
  <si>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</si>
  <si>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</si>
  <si>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</si>
  <si>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</si>
  <si>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</si>
  <si>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</si>
  <si>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</si>
  <si>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</si>
  <si>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</si>
  <si>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</si>
  <si>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</si>
  <si>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</si>
  <si>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</si>
  <si>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</si>
  <si>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</si>
  <si>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</si>
  <si>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</si>
  <si>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</si>
  <si>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</si>
  <si>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</si>
  <si>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</si>
  <si>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</si>
  <si>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</si>
  <si>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</si>
  <si>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</si>
  <si>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</si>
  <si>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</si>
  <si>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</si>
  <si>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</si>
  <si>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</si>
  <si>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</si>
  <si>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</si>
  <si>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</si>
  <si>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</si>
  <si>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</si>
  <si>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</si>
  <si>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</si>
  <si>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</si>
  <si>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</si>
  <si>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</si>
  <si>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</si>
  <si>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</si>
  <si>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</si>
  <si>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</si>
  <si>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</si>
  <si>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</si>
  <si>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</si>
  <si>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</si>
  <si>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</si>
  <si>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</si>
  <si>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</si>
  <si>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</si>
  <si>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</si>
  <si>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</si>
  <si>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</si>
  <si>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</si>
  <si>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</si>
  <si>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</si>
  <si>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</si>
  <si>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</si>
  <si>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</si>
  <si>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</si>
  <si>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</si>
  <si>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</si>
  <si>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</si>
  <si>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</si>
  <si>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</si>
  <si>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</si>
  <si>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</si>
  <si>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</si>
  <si>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</si>
  <si>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</si>
  <si>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</si>
  <si>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</si>
  <si>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</si>
  <si>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</si>
  <si>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</si>
  <si>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</si>
  <si>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</si>
  <si>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</si>
  <si>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</si>
  <si>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</si>
  <si>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</si>
  <si>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</si>
  <si>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</si>
  <si>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</si>
  <si>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</si>
  <si>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</si>
  <si>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</si>
  <si>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</si>
  <si>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</si>
  <si>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</si>
  <si>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</si>
  <si>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</si>
  <si>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</si>
  <si>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</si>
  <si>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</si>
  <si>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</si>
  <si>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</si>
  <si>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</si>
  <si>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</si>
  <si>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</si>
  <si>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</si>
  <si>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</si>
  <si>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</si>
  <si>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</si>
  <si>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</si>
  <si>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</si>
  <si>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</si>
  <si>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</si>
  <si>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</si>
  <si>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</si>
  <si>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</si>
  <si>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</si>
  <si>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</si>
  <si>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</si>
  <si>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</si>
  <si>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</si>
  <si>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</si>
  <si>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</si>
  <si>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</si>
  <si>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</si>
  <si>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</si>
  <si>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</si>
  <si>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</si>
  <si>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</si>
  <si>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</si>
  <si>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</si>
  <si>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</si>
  <si>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</si>
  <si>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</si>
  <si>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</si>
  <si>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</si>
  <si>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</si>
  <si>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</si>
  <si>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</si>
  <si>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</si>
  <si>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</si>
  <si>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</si>
  <si>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</si>
  <si>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</si>
  <si>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</si>
  <si>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</si>
  <si>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</si>
  <si>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</si>
  <si>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</si>
  <si>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</si>
  <si>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</si>
  <si>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</si>
  <si>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</si>
  <si>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</si>
  <si>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</si>
  <si>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</si>
  <si>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</si>
  <si>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</si>
  <si>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</si>
  <si>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</si>
  <si>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</si>
  <si>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</si>
  <si>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</si>
  <si>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</si>
  <si>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</si>
  <si>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</si>
  <si>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</si>
  <si>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</si>
  <si>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</si>
  <si>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</si>
  <si>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</si>
  <si>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</si>
  <si>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</si>
  <si>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</si>
  <si>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</si>
  <si>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</si>
  <si>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</si>
  <si>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</si>
  <si>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</si>
  <si>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</si>
  <si>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</si>
  <si>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</si>
  <si>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</si>
  <si>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</si>
  <si>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</si>
  <si>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</si>
  <si>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</si>
  <si>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</si>
  <si>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</si>
  <si>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</si>
  <si>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</si>
  <si>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</si>
  <si>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</si>
  <si>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</si>
  <si>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</si>
  <si>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</si>
  <si>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</si>
  <si>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</si>
  <si>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</si>
  <si>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</si>
  <si>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</si>
  <si>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</si>
  <si>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</si>
  <si>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</si>
  <si>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</si>
  <si>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</si>
  <si>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</si>
  <si>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</si>
  <si>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</si>
  <si>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</si>
  <si>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</si>
  <si>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</si>
  <si>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</si>
  <si>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</si>
  <si>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</si>
  <si>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</si>
  <si>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</si>
  <si>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</si>
  <si>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</si>
  <si>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</si>
  <si>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</si>
  <si>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</si>
  <si>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</si>
  <si>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</si>
  <si>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</si>
  <si>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</si>
  <si>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</si>
  <si>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</si>
  <si>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</si>
  <si>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</si>
  <si>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</si>
  <si>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</si>
  <si>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</si>
  <si>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</si>
  <si>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</si>
  <si>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</si>
  <si>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</si>
  <si>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</si>
  <si>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</si>
  <si>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</si>
  <si>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</si>
  <si>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</si>
  <si>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</si>
  <si>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</si>
  <si>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</si>
  <si>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</si>
  <si>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</si>
  <si>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</si>
  <si>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</si>
  <si>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</si>
  <si>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</si>
  <si>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</si>
  <si>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</si>
  <si>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</si>
  <si>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</si>
  <si>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</si>
  <si>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</si>
  <si>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</si>
  <si>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</si>
  <si>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</si>
  <si>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</si>
  <si>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</si>
  <si>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</si>
  <si>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</si>
  <si>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</si>
  <si>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</si>
  <si>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</si>
  <si>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</si>
  <si>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</si>
  <si>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</si>
  <si>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</si>
  <si>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</si>
  <si>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</si>
  <si>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</si>
  <si>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</si>
  <si>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</si>
  <si>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</si>
  <si>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</si>
  <si>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</si>
  <si>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</si>
  <si>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</si>
  <si>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</si>
  <si>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</si>
  <si>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</si>
  <si>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</si>
  <si>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</si>
  <si>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</si>
  <si>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</si>
  <si>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</si>
  <si>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</si>
  <si>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</si>
  <si>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</si>
  <si>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</si>
  <si>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</si>
  <si>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</si>
  <si>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</si>
  <si>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</si>
  <si>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</si>
  <si>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</si>
  <si>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</si>
  <si>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</si>
  <si>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</si>
  <si>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</si>
  <si>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</si>
  <si>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</si>
  <si>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</si>
  <si>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</si>
  <si>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</si>
  <si>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</si>
  <si>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</si>
  <si>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</si>
  <si>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</si>
  <si>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</si>
  <si>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</si>
  <si>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</si>
  <si>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</si>
  <si>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</si>
  <si>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</si>
  <si>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</si>
  <si>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</si>
  <si>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</si>
  <si>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</si>
  <si>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</si>
  <si>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</si>
  <si>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</si>
  <si>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</si>
  <si>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</si>
  <si>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</si>
  <si>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</si>
  <si>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</si>
  <si>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</si>
  <si>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</si>
  <si>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</si>
  <si>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</si>
  <si>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</si>
  <si>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</si>
  <si>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</si>
  <si>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</si>
  <si>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</si>
  <si>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</si>
  <si>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</si>
  <si>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</si>
  <si>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</si>
  <si>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</si>
  <si>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</si>
  <si>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</si>
  <si>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</si>
  <si>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</si>
  <si>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</si>
  <si>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</si>
  <si>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</si>
  <si>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</si>
  <si>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</si>
  <si>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</si>
  <si>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</si>
  <si>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</si>
  <si>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</si>
  <si>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</si>
  <si>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</si>
  <si>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</si>
  <si>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</si>
  <si>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</si>
  <si>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</si>
  <si>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</si>
  <si>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</si>
  <si>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</si>
  <si>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</si>
  <si>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</si>
  <si>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</si>
  <si>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</si>
  <si>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</si>
  <si>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</si>
  <si>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</si>
  <si>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</si>
  <si>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</si>
  <si>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</si>
  <si>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</si>
  <si>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</si>
  <si>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</si>
  <si>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</si>
  <si>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</si>
  <si>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</si>
  <si>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</si>
  <si>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</si>
  <si>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</si>
  <si>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</si>
  <si>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</si>
  <si>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</si>
  <si>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</si>
  <si>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</si>
  <si>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</si>
  <si>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</si>
  <si>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</si>
  <si>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</si>
  <si>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</si>
  <si>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</si>
  <si>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</si>
  <si>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</si>
  <si>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</si>
  <si>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</si>
  <si>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</si>
  <si>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</si>
  <si>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</si>
  <si>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</si>
  <si>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</si>
  <si>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</si>
  <si>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</si>
  <si>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</si>
  <si>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</si>
  <si>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</si>
  <si>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</si>
  <si>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</si>
  <si>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</si>
  <si>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</si>
  <si>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</si>
  <si>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</si>
  <si>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</si>
  <si>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</si>
  <si>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</si>
  <si>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</si>
  <si>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</si>
  <si>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</si>
  <si>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</si>
  <si>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</si>
  <si>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</si>
  <si>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</si>
  <si>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</si>
  <si>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</si>
  <si>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</si>
  <si>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</si>
  <si>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</si>
  <si>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</si>
  <si>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</si>
  <si>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</si>
  <si>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</si>
  <si>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</si>
  <si>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</si>
  <si>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</si>
  <si>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</si>
  <si>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</si>
  <si>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</si>
  <si>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</si>
  <si>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</si>
  <si>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</si>
  <si>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</si>
  <si>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</si>
  <si>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</si>
  <si>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</si>
  <si>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</si>
  <si>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</si>
  <si>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</si>
  <si>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</si>
  <si>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</si>
  <si>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</si>
  <si>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</si>
  <si>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</si>
  <si>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</si>
  <si>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</si>
  <si>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</si>
  <si>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</si>
  <si>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</si>
  <si>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</si>
  <si>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</si>
  <si>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</si>
  <si>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</si>
  <si>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</si>
  <si>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</si>
  <si>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</si>
  <si>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</si>
  <si>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</si>
  <si>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</si>
  <si>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</si>
  <si>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</si>
  <si>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</si>
  <si>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</si>
  <si>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</si>
  <si>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</si>
  <si>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</si>
  <si>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</si>
  <si>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</si>
  <si>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</si>
  <si>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</si>
  <si>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</si>
  <si>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</si>
  <si>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</si>
  <si>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</si>
  <si>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</si>
  <si>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</si>
  <si>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</si>
  <si>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</si>
  <si>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</si>
  <si>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</si>
  <si>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</si>
  <si>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</si>
  <si>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</si>
  <si>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</si>
  <si>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</si>
  <si>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</si>
  <si>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</si>
  <si>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</si>
  <si>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</si>
  <si>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</si>
  <si>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</si>
  <si>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</si>
  <si>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</si>
  <si>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</si>
  <si>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</si>
  <si>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</si>
  <si>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</si>
  <si>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</si>
  <si>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</si>
  <si>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</si>
  <si>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</si>
  <si>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</si>
  <si>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</si>
  <si>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</si>
  <si>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</si>
  <si>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</si>
  <si>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</si>
  <si>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</si>
  <si>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</si>
  <si>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</si>
  <si>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</si>
  <si>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</si>
  <si>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</si>
  <si>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</si>
  <si>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</si>
  <si>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</si>
  <si>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</si>
  <si>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</si>
  <si>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</si>
  <si>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</si>
  <si>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</si>
  <si>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</si>
  <si>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</si>
  <si>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</si>
  <si>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</si>
  <si>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</si>
  <si>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</si>
  <si>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</si>
  <si>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</si>
  <si>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</si>
  <si>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</si>
  <si>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</si>
  <si>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</si>
  <si>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</si>
  <si>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</si>
  <si>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</si>
  <si>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</si>
  <si>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</si>
  <si>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</si>
  <si>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</si>
  <si>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</si>
  <si>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</si>
  <si>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</si>
  <si>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</si>
  <si>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</si>
  <si>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</si>
  <si>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</si>
  <si>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</si>
  <si>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</si>
  <si>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</si>
  <si>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</si>
  <si>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</si>
  <si>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</si>
  <si>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</si>
  <si>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</si>
  <si>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</si>
  <si>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</si>
  <si>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</si>
  <si>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</si>
  <si>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</si>
  <si>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</si>
  <si>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</si>
  <si>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</si>
  <si>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</si>
  <si>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</si>
  <si>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</si>
  <si>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</si>
  <si>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</si>
  <si>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</si>
  <si>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</si>
  <si>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</si>
  <si>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</si>
  <si>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</si>
  <si>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</si>
  <si>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</si>
  <si>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</si>
  <si>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</si>
  <si>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</si>
  <si>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</si>
  <si>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</si>
  <si>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</si>
  <si>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</si>
  <si>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</si>
  <si>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</si>
  <si>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</si>
  <si>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</si>
  <si>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</si>
  <si>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</si>
  <si>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</si>
  <si>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</si>
  <si>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</si>
  <si>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</si>
  <si>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</si>
  <si>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</si>
  <si>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</si>
  <si>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</si>
  <si>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</si>
  <si>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</si>
  <si>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</si>
  <si>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</si>
  <si>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</si>
  <si>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</si>
  <si>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</si>
  <si>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</si>
  <si>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</si>
  <si>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</si>
  <si>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</si>
  <si>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</si>
  <si>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</si>
  <si>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</si>
  <si>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</si>
  <si>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</si>
  <si>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</si>
  <si>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</si>
  <si>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</si>
  <si>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</si>
  <si>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</si>
  <si>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</si>
  <si>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</si>
  <si>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</si>
  <si>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</si>
  <si>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</si>
  <si>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</si>
  <si>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</si>
  <si>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</si>
  <si>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</si>
  <si>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</si>
  <si>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</si>
  <si>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</si>
  <si>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</si>
  <si>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</si>
  <si>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</si>
  <si>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</si>
  <si>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</si>
  <si>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</si>
  <si>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</si>
  <si>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</si>
  <si>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</si>
  <si>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</si>
  <si>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</si>
  <si>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</si>
  <si>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</si>
  <si>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</si>
  <si>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</si>
  <si>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</si>
  <si>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</si>
  <si>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</si>
  <si>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</si>
  <si>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</si>
  <si>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</si>
  <si>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</si>
  <si>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</si>
  <si>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</si>
  <si>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</si>
  <si>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</si>
  <si>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</si>
  <si>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</si>
  <si>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</si>
  <si>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</si>
  <si>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</si>
  <si>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</si>
  <si>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</si>
  <si>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</si>
  <si>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</si>
  <si>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</si>
  <si>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</si>
  <si>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</si>
  <si>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</si>
  <si>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</si>
  <si>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</si>
  <si>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</si>
  <si>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</si>
  <si>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</si>
  <si>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</si>
  <si>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</si>
  <si>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</si>
  <si>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</si>
  <si>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</si>
  <si>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</si>
  <si>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</si>
  <si>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</si>
  <si>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</si>
  <si>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</si>
  <si>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</si>
  <si>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</si>
  <si>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</si>
  <si>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</si>
  <si>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</si>
  <si>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</si>
  <si>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</si>
  <si>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</si>
  <si>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</si>
  <si>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</si>
  <si>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</si>
  <si>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</si>
  <si>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</si>
  <si>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</si>
  <si>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</si>
  <si>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</si>
  <si>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</si>
  <si>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</si>
  <si>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</si>
  <si>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</si>
  <si>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</si>
  <si>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</si>
  <si>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</si>
  <si>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</si>
  <si>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</si>
  <si>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</si>
  <si>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</si>
  <si>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</si>
  <si>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</si>
  <si>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</si>
  <si>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</si>
  <si>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</si>
  <si>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</si>
  <si>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</si>
  <si>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</si>
  <si>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</si>
  <si>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</si>
  <si>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</si>
  <si>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</si>
  <si>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</si>
  <si>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</si>
  <si>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</si>
  <si>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</si>
  <si>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</si>
  <si>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</si>
  <si>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</si>
  <si>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</si>
  <si>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</si>
  <si>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</si>
  <si>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</si>
  <si>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</si>
  <si>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</si>
  <si>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</si>
  <si>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</si>
  <si>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</si>
  <si>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</si>
  <si>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</si>
  <si>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</si>
  <si>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</si>
  <si>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</si>
  <si>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</si>
  <si>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</si>
  <si>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</si>
  <si>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</si>
  <si>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</si>
  <si>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</si>
  <si>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</si>
  <si>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</si>
  <si>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</si>
  <si>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</si>
  <si>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</si>
  <si>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</si>
  <si>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</si>
  <si>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</si>
  <si>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</si>
  <si>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</si>
  <si>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</si>
  <si>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</si>
  <si>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</si>
  <si>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</si>
  <si>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</si>
  <si>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</si>
  <si>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</si>
  <si>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</si>
  <si>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</si>
  <si>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</si>
  <si>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</si>
  <si>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</si>
  <si>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</si>
  <si>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</si>
  <si>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</si>
  <si>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</si>
  <si>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</si>
  <si>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</si>
  <si>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</si>
  <si>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</si>
  <si>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</si>
  <si>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</si>
  <si>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</si>
  <si>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</si>
  <si>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</si>
  <si>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</si>
  <si>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</si>
  <si>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</si>
  <si>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</si>
  <si>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</si>
  <si>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</si>
  <si>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</si>
  <si>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</si>
  <si>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</si>
  <si>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</si>
  <si>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</si>
  <si>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</si>
  <si>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</si>
  <si>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</si>
  <si>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</si>
  <si>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</si>
  <si>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</si>
  <si>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</si>
  <si>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</si>
  <si>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</si>
  <si>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</si>
  <si>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</si>
  <si>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</si>
  <si>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</si>
  <si>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</si>
  <si>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</si>
  <si>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</si>
  <si>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</si>
  <si>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</si>
  <si>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</si>
  <si>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</si>
  <si>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</si>
  <si>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</si>
  <si>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</si>
  <si>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</si>
  <si>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</si>
  <si>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</si>
  <si>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</si>
  <si>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</si>
  <si>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</si>
  <si>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</si>
  <si>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</si>
  <si>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</si>
  <si>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</si>
  <si>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</si>
  <si>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</si>
  <si>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</si>
  <si>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</si>
  <si>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</si>
  <si>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</si>
  <si>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</si>
  <si>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</si>
  <si>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</si>
  <si>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</si>
  <si>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</si>
  <si>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</si>
  <si>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</si>
  <si>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</si>
  <si>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</si>
  <si>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</si>
  <si>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</si>
  <si>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</si>
  <si>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</si>
  <si>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</si>
  <si>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</si>
  <si>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</si>
  <si>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</si>
  <si>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</si>
  <si>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</si>
  <si>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</si>
  <si>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</si>
  <si>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</si>
  <si>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</si>
  <si>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</si>
  <si>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</si>
  <si>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</si>
  <si>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</si>
  <si>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</si>
  <si>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</si>
  <si>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</si>
  <si>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</si>
  <si>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</si>
  <si>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</si>
  <si>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</si>
  <si>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</si>
  <si>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</si>
  <si>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</si>
  <si>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</si>
  <si>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</si>
  <si>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</si>
  <si>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</si>
  <si>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</si>
  <si>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</si>
  <si>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</si>
  <si>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</si>
  <si>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</si>
  <si>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</si>
  <si>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</si>
  <si>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</si>
  <si>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</si>
  <si>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</si>
  <si>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</si>
  <si>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</si>
  <si>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</si>
  <si>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</si>
  <si>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</si>
  <si>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</si>
  <si>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</si>
  <si>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</si>
  <si>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</si>
  <si>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</si>
  <si>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</si>
  <si>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</si>
  <si>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</si>
  <si>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</si>
  <si>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</si>
  <si>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</si>
  <si>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</si>
  <si>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</si>
  <si>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</si>
  <si>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</si>
  <si>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</si>
  <si>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</si>
  <si>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</si>
  <si>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</si>
  <si>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</si>
  <si>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</si>
  <si>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</si>
  <si>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</si>
  <si>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</si>
  <si>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</si>
  <si>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</si>
  <si>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</si>
  <si>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</si>
  <si>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</si>
  <si>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</si>
  <si>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</si>
  <si>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</si>
  <si>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</si>
  <si>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</si>
  <si>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</si>
  <si>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</si>
  <si>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</si>
  <si>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</si>
  <si>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</si>
  <si>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</si>
  <si>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</si>
  <si>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</si>
  <si>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</si>
  <si>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</si>
  <si>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</si>
  <si>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</si>
  <si>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</si>
  <si>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</si>
  <si>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</si>
  <si>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</si>
  <si>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</si>
  <si>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</si>
  <si>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</si>
  <si>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</si>
  <si>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</si>
  <si>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</si>
  <si>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</si>
  <si>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</si>
  <si>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</si>
  <si>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</si>
  <si>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</si>
  <si>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</si>
  <si>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</si>
  <si>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</si>
  <si>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</si>
  <si>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</si>
  <si>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</si>
  <si>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</si>
  <si>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</si>
  <si>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</si>
  <si>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</si>
  <si>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</si>
  <si>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</si>
  <si>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</si>
  <si>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</si>
  <si>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</si>
  <si>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</si>
  <si>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</si>
  <si>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</si>
  <si>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</si>
  <si>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</si>
  <si>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</si>
  <si>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</si>
  <si>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</si>
  <si>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</si>
  <si>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</si>
  <si>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</si>
  <si>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</si>
  <si>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</si>
  <si>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</si>
  <si>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</si>
  <si>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</si>
  <si>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</si>
  <si>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</si>
  <si>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</si>
  <si>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</si>
  <si>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</si>
  <si>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</si>
  <si>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</si>
  <si>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</si>
  <si>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</si>
  <si>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</si>
  <si>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</si>
  <si>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</si>
  <si>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</si>
  <si>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</si>
  <si>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</si>
  <si>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</si>
  <si>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</si>
  <si>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</si>
  <si>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</si>
  <si>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</si>
  <si>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</si>
  <si>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</si>
  <si>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</si>
  <si>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</si>
  <si>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</si>
  <si>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</si>
  <si>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</si>
  <si>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</si>
  <si>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</si>
  <si>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</si>
  <si>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</si>
  <si>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</si>
  <si>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</si>
  <si>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</si>
  <si>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</si>
  <si>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</si>
  <si>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</si>
  <si>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</si>
  <si>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</si>
  <si>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</si>
  <si>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</si>
  <si>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</si>
  <si>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</si>
  <si>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</si>
  <si>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</si>
  <si>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</si>
  <si>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</si>
  <si>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</si>
  <si>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</si>
  <si>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</si>
  <si>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</si>
  <si>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</si>
  <si>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</si>
  <si>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</si>
  <si>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</si>
  <si>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</si>
  <si>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</si>
  <si>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</si>
  <si>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</si>
  <si>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</si>
  <si>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</si>
  <si>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</si>
  <si>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</si>
  <si>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</si>
  <si>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</si>
  <si>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</si>
  <si>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</si>
  <si>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</si>
  <si>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</si>
  <si>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</si>
  <si>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</si>
  <si>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</si>
  <si>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</si>
  <si>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</si>
  <si>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</si>
  <si>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</si>
  <si>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</si>
  <si>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</si>
  <si>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</si>
  <si>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</si>
  <si>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</si>
  <si>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</si>
  <si>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</si>
  <si>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</si>
  <si>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</si>
  <si>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</si>
  <si>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</si>
  <si>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</si>
  <si>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</si>
  <si>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</si>
  <si>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</si>
  <si>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</si>
  <si>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</si>
  <si>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</si>
  <si>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</si>
  <si>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</si>
  <si>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</si>
  <si>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</si>
  <si>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</si>
  <si>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</si>
  <si>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</si>
  <si>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</si>
  <si>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</si>
  <si>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</si>
  <si>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</si>
  <si>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</si>
  <si>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</si>
  <si>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</si>
  <si>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</si>
  <si>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</si>
  <si>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</si>
  <si>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</si>
  <si>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</si>
  <si>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</si>
  <si>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</si>
  <si>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</si>
  <si>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</si>
  <si>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</si>
  <si>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</si>
  <si>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</si>
  <si>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</si>
  <si>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</si>
  <si>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</si>
  <si>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</si>
  <si>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</si>
  <si>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</si>
  <si>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</si>
  <si>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</si>
  <si>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</si>
  <si>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</si>
  <si>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</si>
  <si>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</si>
  <si>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</si>
  <si>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</si>
  <si>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</si>
  <si>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</si>
  <si>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</si>
  <si>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</si>
  <si>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</si>
  <si>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</si>
  <si>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</si>
  <si>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</si>
  <si>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</si>
  <si>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</si>
  <si>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</si>
  <si>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</si>
  <si>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</si>
  <si>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</si>
  <si>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</si>
  <si>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</si>
  <si>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</si>
  <si>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</si>
  <si>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</si>
  <si>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</si>
  <si>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</si>
  <si>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</si>
  <si>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</si>
  <si>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</si>
  <si>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</si>
  <si>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</si>
  <si>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</si>
  <si>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</si>
  <si>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</si>
  <si>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</si>
  <si>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</si>
  <si>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</si>
  <si>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</si>
  <si>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</si>
  <si>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</si>
  <si>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</si>
  <si>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</si>
  <si>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</si>
  <si>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</si>
  <si>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</si>
  <si>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</si>
  <si>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</si>
  <si>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</si>
  <si>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</si>
  <si>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</si>
  <si>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</si>
  <si>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</si>
  <si>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</si>
  <si>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</si>
  <si>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</si>
  <si>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</si>
  <si>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</si>
  <si>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</si>
  <si>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</si>
  <si>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</si>
  <si>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</si>
  <si>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</si>
  <si>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</si>
  <si>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</si>
  <si>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</si>
  <si>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</si>
  <si>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</si>
  <si>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</si>
  <si>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</si>
  <si>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</si>
  <si>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</si>
  <si>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</si>
  <si>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</si>
  <si>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</si>
  <si>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</si>
  <si>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</si>
  <si>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</si>
  <si>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</si>
  <si>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</si>
  <si>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</si>
  <si>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</si>
  <si>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</si>
  <si>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</si>
  <si>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</si>
  <si>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</si>
  <si>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</si>
  <si>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</si>
  <si>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</si>
  <si>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</si>
  <si>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</si>
  <si>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</si>
  <si>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</si>
  <si>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</si>
  <si>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</si>
  <si>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</si>
  <si>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</si>
  <si>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</si>
  <si>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</si>
  <si>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</si>
  <si>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</si>
  <si>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</si>
  <si>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</si>
  <si>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</si>
  <si>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</si>
  <si>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</si>
  <si>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</si>
  <si>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</si>
  <si>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</si>
  <si>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</si>
  <si>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</si>
  <si>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</si>
  <si>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</si>
  <si>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</si>
  <si>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</si>
  <si>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</si>
  <si>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</si>
  <si>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</si>
  <si>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</si>
  <si>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</si>
  <si>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</si>
  <si>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</si>
  <si>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</si>
  <si>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</si>
  <si>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</si>
  <si>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</si>
  <si>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</si>
  <si>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</si>
  <si>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</si>
  <si>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</si>
  <si>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</si>
  <si>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</si>
  <si>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</si>
  <si>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</si>
  <si>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</si>
  <si>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</si>
  <si>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</si>
  <si>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</si>
  <si>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</si>
  <si>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</si>
  <si>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</si>
  <si>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</si>
  <si>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</si>
  <si>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</si>
  <si>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</si>
  <si>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</si>
  <si>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</si>
  <si>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</si>
  <si>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</si>
  <si>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</si>
  <si>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</si>
  <si>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</si>
  <si>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</si>
  <si>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</si>
  <si>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</si>
  <si>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</si>
  <si>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</si>
  <si>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</si>
  <si>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</si>
  <si>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</si>
  <si>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</si>
  <si>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</si>
  <si>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</si>
  <si>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</si>
  <si>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</si>
  <si>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</si>
  <si>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</si>
  <si>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</si>
  <si>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</si>
  <si>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</si>
  <si>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</si>
  <si>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</si>
  <si>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</si>
  <si>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</si>
  <si>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</si>
  <si>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</si>
  <si>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</si>
  <si>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</si>
  <si>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</si>
  <si>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</si>
  <si>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</si>
  <si>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</si>
  <si>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</si>
  <si>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</si>
  <si>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</si>
  <si>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</si>
  <si>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</si>
  <si>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</si>
  <si>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</si>
  <si>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</si>
  <si>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</si>
  <si>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</si>
  <si>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</si>
  <si>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</si>
  <si>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</si>
  <si>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</si>
  <si>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</si>
  <si>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</si>
  <si>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</si>
  <si>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</si>
  <si>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</si>
  <si>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</si>
  <si>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</si>
  <si>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</si>
  <si>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</si>
  <si>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</si>
  <si>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</si>
  <si>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</si>
  <si>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</si>
  <si>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</si>
  <si>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</si>
  <si>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</si>
  <si>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</si>
  <si>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</si>
  <si>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</si>
  <si>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</si>
  <si>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</si>
  <si>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</si>
  <si>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</si>
  <si>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</si>
  <si>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</si>
  <si>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</si>
  <si>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</si>
  <si>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</si>
  <si>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</si>
  <si>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</si>
  <si>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</si>
  <si>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</si>
  <si>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</si>
  <si>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</si>
  <si>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</si>
  <si>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</si>
  <si>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</si>
  <si>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</si>
  <si>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</si>
  <si>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</si>
  <si>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</si>
  <si>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</si>
  <si>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</si>
  <si>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</si>
  <si>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</si>
  <si>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</si>
  <si>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</si>
  <si>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</si>
  <si>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</si>
  <si>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</si>
  <si>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</si>
  <si>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</si>
  <si>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</si>
  <si>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</si>
  <si>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</si>
  <si>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</si>
  <si>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</si>
  <si>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</si>
  <si>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</si>
  <si>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</si>
  <si>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</si>
  <si>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</si>
  <si>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</si>
  <si>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</si>
  <si>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</si>
  <si>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</si>
  <si>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</si>
  <si>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</si>
  <si>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</si>
  <si>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</si>
  <si>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</si>
  <si>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</si>
  <si>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</si>
  <si>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</si>
  <si>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</si>
  <si>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</si>
  <si>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</si>
  <si>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</si>
  <si>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</si>
  <si>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</si>
  <si>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</si>
  <si>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</si>
  <si>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</si>
  <si>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</si>
  <si>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</si>
  <si>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</si>
  <si>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</si>
  <si>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</si>
  <si>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</si>
  <si>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</si>
  <si>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</si>
  <si>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</si>
  <si>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</si>
  <si>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</si>
  <si>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</si>
  <si>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</si>
  <si>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</si>
  <si>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</si>
  <si>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</si>
  <si>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</si>
  <si>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</si>
  <si>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</si>
  <si>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</si>
  <si>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</si>
  <si>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</si>
  <si>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</si>
  <si>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</si>
  <si>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</si>
  <si>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</si>
  <si>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</si>
  <si>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</si>
  <si>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</si>
  <si>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</si>
  <si>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</si>
  <si>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</si>
  <si>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</si>
  <si>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</si>
  <si>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</si>
  <si>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</si>
  <si>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</si>
  <si>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</si>
  <si>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</si>
  <si>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</si>
  <si>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</si>
  <si>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</si>
  <si>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</si>
  <si>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</si>
  <si>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</si>
  <si>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</si>
  <si>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</si>
  <si>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</si>
  <si>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</si>
  <si>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</si>
  <si>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</si>
  <si>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</si>
  <si>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</si>
  <si>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</si>
  <si>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</si>
  <si>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</si>
  <si>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</si>
  <si>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</si>
  <si>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</si>
  <si>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</si>
  <si>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</si>
  <si>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</si>
  <si>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</si>
  <si>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</si>
  <si>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</si>
  <si>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</si>
  <si>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</si>
  <si>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</si>
  <si>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</si>
  <si>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</si>
  <si>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</si>
  <si>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</si>
  <si>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</si>
  <si>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</si>
  <si>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</si>
  <si>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</si>
  <si>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</si>
  <si>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</si>
  <si>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</si>
  <si>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</si>
  <si>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</si>
  <si>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</si>
  <si>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</si>
  <si>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</si>
  <si>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</si>
  <si>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</si>
  <si>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</si>
  <si>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</si>
  <si>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</si>
  <si>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</si>
  <si>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</si>
  <si>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</si>
  <si>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</si>
  <si>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</si>
  <si>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</si>
  <si>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</si>
  <si>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</si>
  <si>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</si>
  <si>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</si>
  <si>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</si>
  <si>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</si>
  <si>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</si>
  <si>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</si>
  <si>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</si>
  <si>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</si>
  <si>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</si>
  <si>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</si>
  <si>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</si>
  <si>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</si>
  <si>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</si>
  <si>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</si>
  <si>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</si>
  <si>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</si>
  <si>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</si>
  <si>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</si>
  <si>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</si>
  <si>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</si>
  <si>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</si>
  <si>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</si>
  <si>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</si>
  <si>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</si>
  <si>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</si>
  <si>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</si>
  <si>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</si>
  <si>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</si>
  <si>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</si>
  <si>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</si>
  <si>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</si>
  <si>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</si>
  <si>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</si>
  <si>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</si>
  <si>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</si>
  <si>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</si>
  <si>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</si>
  <si>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</si>
  <si>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</si>
  <si>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</si>
  <si>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</si>
  <si>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</si>
  <si>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</si>
  <si>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</si>
  <si>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</si>
  <si>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</si>
  <si>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</si>
  <si>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</si>
  <si>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</si>
  <si>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</si>
  <si>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</si>
  <si>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</si>
  <si>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</si>
  <si>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</si>
  <si>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</si>
  <si>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</si>
  <si>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</si>
  <si>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</si>
  <si>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</si>
  <si>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</si>
  <si>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</si>
  <si>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</si>
  <si>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</si>
  <si>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</si>
  <si>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</si>
  <si>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</si>
  <si>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</si>
  <si>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</si>
  <si>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</si>
  <si>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</si>
  <si>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</si>
  <si>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</si>
  <si>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</si>
  <si>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</si>
  <si>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</si>
  <si>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</si>
  <si>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</si>
  <si>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</si>
  <si>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</si>
  <si>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</si>
  <si>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</si>
  <si>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</si>
  <si>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</si>
  <si>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</si>
  <si>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</si>
  <si>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</si>
  <si>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</si>
  <si>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</si>
  <si>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</si>
  <si>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</si>
  <si>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</si>
  <si>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</si>
  <si>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</si>
  <si>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</si>
  <si>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</si>
  <si>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</si>
  <si>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</si>
  <si>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</si>
  <si>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</si>
  <si>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</si>
  <si>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</si>
  <si>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</si>
  <si>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</si>
  <si>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</si>
  <si>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</si>
  <si>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</si>
  <si>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</si>
  <si>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</si>
  <si>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</si>
  <si>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</si>
  <si>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</si>
  <si>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</si>
  <si>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</si>
  <si>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</si>
  <si>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</si>
  <si>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</si>
  <si>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</si>
  <si>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</si>
  <si>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</si>
  <si>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</si>
  <si>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</si>
  <si>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</si>
  <si>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</si>
  <si>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</si>
  <si>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</si>
  <si>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</si>
  <si>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</si>
  <si>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</si>
  <si>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</si>
  <si>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</si>
  <si>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</si>
  <si>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</si>
  <si>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</si>
  <si>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</si>
  <si>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</si>
  <si>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</si>
  <si>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</si>
  <si>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</si>
  <si>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</si>
  <si>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</si>
  <si>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</si>
  <si>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</si>
  <si>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</si>
  <si>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</si>
  <si>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</si>
  <si>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</si>
  <si>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</si>
  <si>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</si>
  <si>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</si>
  <si>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</si>
  <si>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</si>
  <si>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</si>
  <si>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</si>
  <si>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</si>
  <si>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</si>
  <si>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</si>
  <si>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</si>
  <si>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</si>
  <si>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</si>
  <si>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</si>
  <si>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</si>
  <si>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</si>
  <si>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</si>
  <si>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</si>
  <si>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</si>
  <si>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</si>
  <si>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</si>
  <si>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</si>
  <si>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</si>
  <si>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</si>
  <si>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</si>
  <si>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</si>
  <si>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</si>
  <si>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</si>
  <si>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</si>
  <si>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</si>
  <si>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</si>
  <si>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</si>
  <si>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</si>
  <si>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</si>
  <si>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</si>
  <si>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</si>
  <si>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</si>
  <si>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</si>
  <si>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</si>
  <si>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</si>
  <si>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</si>
  <si>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</si>
  <si>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</si>
  <si>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</si>
  <si>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</si>
  <si>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</si>
  <si>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</si>
  <si>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</si>
  <si>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</si>
  <si>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</si>
  <si>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</si>
  <si>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</si>
  <si>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</si>
  <si>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</si>
  <si>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</si>
  <si>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</si>
  <si>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</si>
  <si>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</si>
  <si>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</si>
  <si>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</si>
  <si>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</si>
  <si>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</si>
  <si>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</si>
  <si>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</si>
  <si>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</si>
  <si>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</si>
  <si>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</si>
  <si>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</si>
  <si>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</si>
  <si>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</si>
  <si>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</si>
  <si>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</si>
  <si>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</si>
  <si>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</si>
  <si>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</si>
  <si>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</si>
  <si>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</si>
  <si>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</si>
  <si>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</si>
  <si>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</si>
  <si>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</si>
  <si>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</si>
  <si>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</si>
  <si>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</si>
  <si>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</si>
  <si>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</si>
  <si>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</si>
  <si>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</si>
  <si>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</si>
  <si>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</si>
  <si>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</si>
  <si>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</si>
  <si>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</si>
  <si>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</si>
  <si>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</si>
  <si>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</si>
  <si>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</si>
  <si>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</si>
  <si>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</si>
  <si>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</si>
  <si>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</si>
  <si>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</si>
  <si>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</si>
  <si>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</si>
  <si>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</si>
  <si>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</si>
  <si>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</si>
  <si>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</si>
  <si>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</si>
  <si>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</si>
  <si>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</si>
  <si>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</si>
  <si>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</si>
  <si>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</si>
  <si>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</si>
  <si>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</si>
  <si>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</si>
  <si>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</si>
  <si>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</si>
  <si>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</si>
  <si>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</si>
  <si>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</si>
  <si>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</si>
  <si>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</si>
  <si>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</si>
  <si>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</si>
  <si>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</si>
  <si>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</si>
  <si>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</si>
  <si>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</si>
  <si>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</si>
  <si>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</si>
  <si>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</si>
  <si>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</si>
  <si>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</si>
  <si>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</si>
  <si>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</si>
  <si>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</si>
  <si>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</si>
  <si>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</si>
  <si>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</si>
  <si>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</si>
  <si>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</si>
  <si>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</si>
  <si>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</si>
  <si>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</si>
  <si>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</si>
  <si>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</si>
  <si>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</si>
  <si>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</si>
  <si>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</si>
  <si>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</si>
  <si>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</si>
  <si>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</si>
  <si>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</si>
  <si>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</si>
  <si>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</si>
  <si>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</si>
  <si>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</si>
  <si>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</si>
  <si>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</si>
  <si>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</si>
  <si>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</si>
  <si>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</si>
  <si>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</si>
  <si>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</si>
  <si>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</si>
  <si>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</si>
  <si>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</si>
  <si>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</si>
  <si>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</si>
  <si>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</si>
  <si>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</si>
  <si>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</si>
  <si>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</si>
  <si>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</si>
  <si>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</si>
  <si>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</si>
  <si>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</si>
  <si>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</si>
  <si>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</si>
  <si>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</si>
  <si>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</si>
  <si>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</si>
  <si>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</si>
  <si>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</si>
  <si>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</si>
  <si>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</si>
  <si>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</si>
  <si>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</si>
  <si>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</si>
  <si>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</si>
  <si>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</si>
  <si>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</si>
  <si>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</si>
  <si>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</si>
  <si>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</si>
  <si>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</si>
  <si>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</si>
  <si>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</si>
  <si>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</si>
  <si>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</si>
  <si>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</si>
  <si>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</si>
  <si>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</si>
  <si>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</si>
  <si>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</si>
  <si>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</si>
  <si>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</si>
  <si>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</si>
  <si>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</si>
  <si>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</si>
  <si>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</si>
  <si>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</si>
  <si>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</si>
  <si>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</si>
  <si>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</si>
  <si>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</si>
  <si>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</si>
  <si>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</si>
  <si>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</si>
  <si>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</si>
  <si>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</si>
  <si>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</si>
  <si>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</si>
  <si>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</si>
  <si>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</si>
  <si>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</si>
  <si>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</si>
  <si>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</si>
  <si>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</si>
  <si>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</si>
  <si>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</si>
  <si>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</si>
  <si>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</si>
  <si>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</si>
  <si>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</si>
  <si>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</si>
  <si>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</si>
  <si>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</si>
  <si>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</si>
  <si>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</si>
  <si>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</si>
  <si>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</si>
  <si>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</si>
  <si>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</si>
  <si>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</si>
  <si>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</si>
  <si>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</si>
  <si>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</si>
  <si>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</si>
  <si>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</si>
  <si>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</si>
  <si>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</si>
  <si>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</si>
  <si>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</si>
  <si>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</si>
  <si>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</si>
  <si>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</si>
  <si>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</si>
  <si>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</si>
  <si>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</si>
  <si>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</si>
  <si>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</si>
  <si>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</si>
  <si>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</si>
  <si>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</si>
  <si>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</si>
  <si>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</si>
  <si>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</si>
  <si>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</si>
  <si>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</si>
  <si>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</si>
  <si>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</si>
  <si>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</si>
  <si>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</si>
  <si>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</si>
  <si>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</si>
  <si>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</si>
  <si>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</si>
  <si>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</si>
  <si>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</si>
  <si>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</si>
  <si>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</si>
  <si>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</si>
  <si>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</si>
  <si>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</si>
  <si>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</si>
  <si>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</si>
  <si>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</si>
  <si>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</si>
  <si>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</si>
  <si>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</si>
  <si>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</si>
  <si>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</si>
  <si>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</si>
  <si>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</si>
  <si>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</si>
  <si>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</si>
  <si>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</si>
  <si>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</si>
  <si>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</si>
  <si>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</si>
  <si>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</si>
  <si>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</si>
  <si>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</si>
  <si>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</si>
  <si>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</si>
  <si>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</si>
  <si>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</si>
  <si>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</si>
  <si>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</si>
  <si>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</si>
  <si>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</si>
  <si>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</si>
  <si>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</si>
  <si>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</si>
  <si>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</si>
  <si>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</si>
  <si>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</si>
  <si>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</si>
  <si>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</si>
  <si>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</si>
  <si>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</si>
  <si>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</si>
  <si>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</si>
  <si>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</si>
  <si>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</si>
  <si>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</si>
  <si>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</si>
  <si>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</si>
  <si>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</si>
  <si>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</si>
  <si>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</si>
  <si>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</si>
  <si>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</si>
  <si>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</si>
  <si>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</si>
  <si>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</si>
  <si>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</si>
  <si>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</si>
  <si>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</si>
  <si>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</si>
  <si>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</si>
  <si>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</si>
  <si>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</si>
  <si>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</si>
  <si>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</si>
  <si>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</si>
  <si>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</si>
  <si>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</si>
  <si>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</si>
  <si>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</si>
  <si>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</si>
  <si>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</si>
  <si>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</si>
  <si>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</si>
  <si>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</si>
  <si>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</si>
  <si>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</si>
  <si>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</si>
  <si>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</si>
  <si>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</si>
  <si>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</si>
  <si>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</si>
  <si>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</si>
  <si>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</si>
  <si>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</si>
  <si>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</si>
  <si>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</si>
  <si>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</si>
  <si>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</si>
  <si>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</si>
  <si>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</si>
  <si>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</si>
  <si>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</si>
  <si>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</si>
  <si>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</si>
  <si>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</si>
  <si>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</si>
  <si>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</si>
  <si>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</si>
  <si>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</si>
  <si>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</si>
  <si>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</si>
  <si>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</si>
  <si>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</si>
  <si>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</si>
  <si>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</si>
  <si>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</si>
  <si>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</si>
  <si>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</si>
  <si>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</si>
  <si>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</si>
  <si>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</si>
  <si>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</si>
  <si>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</si>
  <si>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</si>
  <si>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</si>
  <si>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</si>
  <si>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</si>
  <si>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</si>
  <si>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</si>
  <si>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</si>
  <si>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</si>
  <si>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</si>
  <si>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</si>
  <si>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</si>
  <si>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</si>
  <si>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</si>
  <si>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</si>
  <si>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</si>
  <si>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</si>
  <si>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</si>
  <si>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</si>
  <si>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</si>
  <si>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</si>
  <si>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</si>
  <si>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</si>
  <si>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</si>
  <si>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</si>
  <si>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</si>
  <si>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</si>
  <si>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</si>
  <si>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</si>
  <si>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</si>
  <si>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</si>
  <si>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</si>
  <si>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</si>
  <si>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</si>
  <si>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</si>
  <si>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</si>
  <si>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</si>
  <si>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</si>
  <si>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</si>
  <si>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</si>
  <si>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</si>
  <si>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</si>
  <si>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</si>
  <si>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</si>
  <si>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</si>
  <si>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</si>
  <si>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</si>
  <si>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</si>
  <si>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</si>
  <si>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</si>
  <si>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</si>
  <si>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</si>
  <si>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</si>
  <si>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</si>
  <si>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</si>
  <si>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</si>
  <si>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</si>
  <si>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</si>
  <si>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</si>
  <si>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</si>
  <si>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</si>
  <si>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</si>
  <si>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</si>
  <si>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</si>
  <si>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</si>
  <si>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</si>
  <si>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</si>
  <si>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</si>
  <si>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</si>
  <si>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</si>
  <si>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</si>
  <si>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</si>
  <si>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</si>
  <si>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</si>
  <si>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</si>
  <si>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</si>
  <si>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</si>
  <si>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</si>
  <si>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</si>
  <si>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</si>
  <si>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</si>
  <si>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</si>
  <si>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</si>
  <si>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</si>
  <si>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</si>
  <si>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</si>
  <si>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</si>
  <si>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</si>
  <si>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</si>
  <si>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</si>
  <si>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</si>
  <si>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</si>
  <si>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</si>
  <si>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</si>
  <si>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</si>
  <si>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</si>
  <si>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</si>
  <si>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</si>
  <si>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</si>
  <si>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</si>
  <si>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</si>
  <si>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</si>
  <si>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</si>
  <si>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</si>
  <si>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</si>
  <si>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</si>
  <si>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</si>
  <si>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</si>
  <si>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</si>
  <si>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</si>
  <si>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</si>
  <si>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</si>
  <si>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</si>
  <si>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</si>
  <si>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</si>
  <si>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</si>
  <si>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</si>
  <si>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</si>
  <si>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</si>
  <si>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</si>
  <si>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</si>
  <si>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</si>
  <si>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</si>
  <si>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</si>
  <si>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</si>
  <si>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</si>
  <si>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</si>
  <si>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</si>
  <si>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</si>
  <si>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</si>
  <si>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</si>
  <si>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</si>
  <si>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</si>
  <si>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</si>
  <si>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</si>
  <si>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</si>
  <si>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</si>
  <si>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</si>
  <si>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</si>
  <si>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</si>
  <si>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</si>
  <si>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</si>
  <si>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</si>
  <si>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</si>
  <si>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</si>
  <si>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</si>
  <si>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</si>
  <si>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</si>
  <si>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</si>
  <si>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</si>
  <si>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</si>
  <si>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</si>
  <si>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</si>
  <si>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</si>
  <si>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</si>
  <si>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</si>
  <si>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</si>
  <si>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</si>
  <si>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</si>
  <si>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</si>
  <si>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</si>
  <si>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</si>
  <si>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</si>
  <si>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</si>
  <si>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</si>
  <si>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</si>
  <si>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</si>
  <si>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</si>
  <si>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</si>
  <si>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</si>
  <si>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</si>
  <si>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</si>
  <si>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</si>
  <si>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</si>
  <si>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</si>
  <si>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</si>
  <si>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</si>
  <si>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</si>
  <si>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</si>
  <si>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</si>
  <si>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</si>
  <si>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</si>
  <si>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</si>
  <si>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</si>
  <si>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</si>
  <si>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</si>
  <si>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</si>
  <si>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</si>
  <si>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</si>
  <si>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</si>
  <si>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</si>
  <si>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</si>
  <si>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</si>
  <si>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</si>
  <si>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</si>
  <si>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</si>
  <si>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</si>
  <si>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</si>
  <si>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</si>
  <si>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</si>
  <si>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</si>
  <si>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</si>
  <si>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</si>
  <si>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</si>
  <si>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</si>
  <si>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</si>
  <si>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</si>
  <si>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</si>
  <si>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</si>
  <si>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</si>
  <si>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</si>
  <si>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</si>
  <si>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</si>
  <si>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</si>
  <si>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</si>
  <si>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</si>
  <si>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</si>
  <si>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</si>
  <si>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</si>
  <si>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</si>
  <si>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</si>
  <si>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</si>
  <si>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</si>
  <si>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</si>
  <si>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</si>
  <si>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</si>
  <si>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</si>
  <si>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</si>
  <si>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</si>
  <si>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</si>
  <si>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</si>
  <si>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</si>
  <si>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</si>
  <si>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</si>
  <si>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</si>
  <si>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</si>
  <si>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</si>
  <si>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</si>
  <si>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</si>
  <si>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</si>
  <si>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</si>
  <si>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</si>
  <si>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</si>
  <si>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</si>
  <si>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</si>
  <si>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</si>
  <si>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</si>
  <si>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</si>
  <si>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</si>
  <si>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</si>
  <si>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</si>
  <si>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</si>
  <si>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</si>
  <si>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</si>
  <si>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</si>
  <si>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</si>
  <si>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</si>
  <si>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</si>
  <si>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</si>
  <si>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</si>
  <si>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</si>
  <si>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</si>
  <si>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</si>
  <si>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</si>
  <si>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</si>
  <si>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</si>
  <si>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</si>
  <si>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</si>
  <si>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</si>
  <si>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</si>
  <si>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</si>
  <si>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</si>
  <si>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</si>
  <si>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</si>
  <si>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</si>
  <si>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</si>
  <si>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</si>
  <si>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</si>
  <si>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</si>
  <si>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</si>
  <si>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</si>
  <si>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</si>
  <si>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</si>
  <si>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</si>
  <si>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</si>
  <si>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</si>
  <si>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</si>
  <si>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</si>
  <si>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</si>
  <si>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</si>
  <si>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</si>
  <si>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</si>
  <si>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</si>
  <si>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</si>
  <si>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</si>
  <si>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</si>
  <si>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</si>
  <si>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</si>
  <si>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</si>
  <si>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</si>
  <si>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</si>
  <si>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</si>
  <si>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</si>
  <si>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</si>
  <si>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</si>
  <si>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</si>
  <si>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</si>
  <si>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</si>
  <si>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</si>
  <si>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</si>
  <si>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</si>
  <si>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</si>
  <si>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</si>
  <si>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</si>
  <si>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</si>
  <si>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</si>
  <si>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</si>
  <si>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</si>
  <si>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</si>
  <si>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</si>
  <si>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</si>
  <si>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</si>
  <si>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</si>
  <si>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</si>
  <si>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</si>
  <si>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</si>
  <si>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</si>
  <si>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</si>
  <si>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</si>
  <si>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</si>
  <si>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</si>
  <si>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</si>
  <si>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</si>
  <si>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</si>
  <si>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</si>
  <si>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</si>
  <si>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</si>
  <si>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</si>
  <si>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</si>
  <si>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</si>
  <si>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</si>
  <si>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</si>
  <si>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</si>
  <si>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</si>
  <si>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</si>
  <si>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</si>
  <si>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</si>
  <si>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</si>
  <si>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</si>
  <si>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</si>
  <si>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</si>
  <si>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</si>
  <si>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</si>
  <si>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</si>
  <si>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</si>
  <si>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</si>
  <si>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</si>
  <si>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</si>
  <si>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</si>
  <si>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</si>
  <si>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</si>
  <si>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</si>
  <si>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</si>
  <si>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</si>
  <si>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</si>
  <si>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</si>
  <si>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</si>
  <si>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</si>
  <si>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</si>
  <si>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</si>
  <si>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</si>
  <si>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</si>
  <si>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</si>
  <si>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</si>
  <si>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</si>
  <si>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</si>
  <si>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</si>
  <si>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</si>
  <si>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</si>
  <si>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</si>
  <si>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</si>
  <si>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</si>
  <si>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</si>
  <si>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</si>
  <si>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</si>
  <si>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</si>
  <si>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</si>
  <si>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</si>
  <si>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</si>
  <si>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</si>
  <si>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</si>
  <si>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</si>
  <si>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</si>
  <si>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</si>
  <si>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</si>
  <si>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</si>
  <si>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</si>
  <si>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</si>
  <si>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</si>
  <si>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</si>
  <si>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</si>
  <si>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</si>
  <si>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</si>
  <si>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</si>
  <si>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</si>
  <si>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</si>
  <si>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</si>
  <si>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</si>
  <si>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</si>
  <si>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</si>
  <si>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</si>
  <si>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</si>
  <si>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</si>
  <si>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</si>
  <si>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</si>
  <si>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</si>
  <si>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</si>
  <si>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</si>
  <si>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</si>
  <si>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</si>
  <si>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</si>
  <si>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</si>
  <si>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</si>
  <si>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</si>
  <si>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</si>
  <si>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</si>
  <si>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</si>
  <si>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</si>
  <si>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</si>
  <si>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</si>
  <si>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</si>
  <si>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</si>
  <si>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</si>
  <si>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</si>
  <si>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</si>
  <si>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</si>
  <si>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</si>
  <si>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</si>
  <si>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</si>
  <si>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</si>
  <si>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</si>
  <si>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</si>
  <si>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</si>
  <si>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</si>
  <si>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</si>
  <si>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</si>
  <si>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</si>
  <si>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</si>
  <si>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</si>
  <si>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</si>
  <si>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</si>
  <si>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</si>
  <si>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</si>
  <si>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</si>
  <si>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</si>
  <si>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</si>
  <si>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</si>
  <si>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</si>
  <si>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</si>
  <si>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</si>
  <si>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</si>
  <si>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</si>
  <si>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</si>
  <si>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</si>
  <si>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</si>
  <si>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</si>
  <si>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</si>
  <si>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</si>
  <si>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</si>
  <si>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</si>
  <si>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</si>
  <si>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</si>
  <si>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</si>
  <si>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</si>
  <si>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</si>
  <si>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</si>
  <si>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</si>
  <si>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</si>
  <si>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</si>
  <si>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</si>
  <si>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</si>
  <si>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</si>
  <si>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</si>
  <si>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</si>
  <si>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</si>
  <si>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</si>
  <si>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</si>
  <si>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</si>
  <si>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</si>
  <si>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</si>
  <si>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</si>
  <si>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</si>
  <si>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</si>
  <si>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</si>
  <si>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</si>
  <si>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</si>
  <si>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</si>
  <si>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</si>
  <si>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</si>
  <si>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</si>
  <si>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</si>
  <si>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</si>
  <si>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</si>
  <si>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</si>
  <si>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</si>
  <si>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</si>
  <si>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</si>
  <si>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</si>
  <si>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</si>
  <si>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</si>
  <si>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</si>
  <si>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</si>
  <si>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</si>
  <si>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</si>
  <si>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</si>
  <si>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</si>
  <si>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</si>
  <si>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</si>
  <si>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</si>
  <si>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</si>
  <si>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</si>
  <si>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</si>
  <si>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</si>
  <si>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</si>
  <si>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</si>
  <si>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</si>
  <si>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</si>
  <si>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</si>
  <si>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</si>
  <si>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</si>
  <si>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</si>
  <si>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</si>
  <si>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</si>
  <si>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</si>
  <si>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</si>
  <si>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</si>
  <si>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</si>
  <si>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</si>
  <si>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</si>
  <si>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</si>
  <si>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</si>
  <si>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</si>
  <si>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</si>
  <si>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</si>
  <si>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</si>
  <si>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</si>
  <si>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</si>
  <si>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</si>
  <si>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</si>
  <si>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</si>
  <si>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</si>
  <si>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</si>
  <si>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</si>
  <si>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</si>
  <si>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</si>
  <si>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</si>
  <si>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</si>
  <si>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</si>
  <si>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</si>
  <si>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</si>
  <si>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</si>
  <si>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</si>
  <si>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</si>
  <si>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</si>
  <si>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</si>
  <si>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</si>
  <si>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</si>
  <si>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</si>
  <si>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</si>
  <si>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</si>
  <si>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</si>
  <si>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</si>
  <si>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</si>
  <si>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</si>
  <si>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</si>
  <si>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</si>
  <si>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</si>
  <si>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</si>
  <si>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</si>
  <si>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</si>
  <si>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</si>
  <si>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</si>
  <si>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</si>
  <si>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</si>
  <si>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</si>
  <si>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</si>
  <si>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</si>
  <si>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</si>
  <si>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</si>
  <si>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</si>
  <si>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</si>
  <si>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</si>
  <si>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</si>
  <si>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</si>
  <si>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</si>
  <si>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</si>
  <si>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</si>
  <si>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</si>
  <si>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</si>
  <si>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</si>
  <si>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</si>
  <si>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</si>
  <si>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</si>
  <si>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</si>
  <si>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</si>
  <si>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</si>
  <si>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</si>
  <si>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</si>
  <si>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</si>
  <si>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</si>
  <si>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</si>
  <si>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</si>
  <si>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</si>
  <si>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</si>
  <si>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</si>
  <si>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</si>
  <si>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</si>
  <si>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</si>
  <si>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</si>
  <si>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</si>
  <si>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</si>
  <si>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</si>
  <si>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</si>
  <si>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</si>
  <si>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</si>
  <si>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</si>
  <si>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</si>
  <si>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</si>
  <si>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</si>
  <si>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</si>
  <si>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</si>
  <si>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</si>
  <si>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</si>
  <si>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</si>
  <si>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</si>
  <si>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</si>
  <si>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</si>
  <si>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</si>
  <si>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</si>
  <si>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</si>
  <si>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</si>
  <si>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</si>
  <si>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</si>
  <si>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</si>
  <si>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</si>
  <si>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</si>
  <si>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</si>
  <si>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</si>
  <si>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</si>
  <si>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</si>
  <si>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</si>
  <si>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</si>
  <si>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</si>
  <si>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</si>
  <si>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</si>
  <si>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</si>
  <si>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</si>
  <si>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</si>
  <si>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</si>
  <si>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</si>
  <si>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</si>
  <si>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</si>
  <si>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</si>
  <si>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</si>
  <si>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</si>
  <si>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</si>
  <si>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</si>
  <si>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</si>
  <si>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</si>
  <si>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</si>
  <si>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</si>
  <si>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</si>
  <si>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</si>
  <si>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</si>
  <si>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</si>
  <si>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</si>
  <si>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</si>
  <si>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</si>
  <si>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</si>
  <si>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</si>
  <si>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</si>
  <si>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</si>
  <si>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</si>
  <si>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</si>
  <si>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</si>
  <si>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</si>
  <si>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</si>
  <si>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</si>
  <si>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</si>
  <si>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</si>
  <si>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</si>
  <si>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</si>
  <si>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</si>
  <si>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</si>
  <si>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</si>
  <si>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</si>
  <si>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</si>
  <si>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</si>
  <si>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</si>
  <si>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</si>
  <si>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</si>
  <si>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</si>
  <si>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</si>
  <si>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</si>
  <si>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</si>
  <si>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</si>
  <si>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</si>
  <si>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</si>
  <si>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</si>
  <si>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</si>
  <si>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</si>
  <si>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</si>
  <si>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</si>
  <si>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</si>
  <si>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</si>
  <si>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</si>
  <si>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</si>
  <si>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</si>
  <si>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</si>
  <si>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</si>
  <si>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</si>
  <si>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</si>
  <si>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</si>
  <si>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</si>
  <si>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</si>
  <si>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</si>
  <si>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</si>
  <si>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</si>
  <si>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</si>
  <si>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</si>
  <si>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</si>
  <si>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</si>
  <si>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</si>
  <si>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</si>
  <si>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</si>
  <si>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</si>
  <si>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</si>
  <si>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</si>
  <si>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</si>
  <si>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</si>
  <si>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</si>
  <si>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</si>
  <si>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</si>
  <si>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</si>
  <si>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</si>
  <si>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</si>
  <si>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</si>
  <si>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</si>
  <si>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</si>
  <si>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</si>
  <si>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</si>
  <si>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</si>
  <si>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</si>
  <si>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</si>
  <si>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</si>
  <si>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</si>
  <si>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</si>
  <si>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</si>
  <si>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</si>
  <si>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</si>
  <si>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</si>
  <si>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</si>
  <si>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</si>
  <si>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</si>
  <si>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</si>
  <si>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</si>
  <si>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</si>
  <si>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</si>
  <si>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</si>
  <si>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</si>
  <si>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</si>
  <si>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</si>
  <si>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</si>
  <si>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</si>
  <si>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</si>
  <si>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</si>
  <si>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</si>
  <si>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</si>
  <si>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</si>
  <si>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</si>
  <si>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</si>
  <si>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</si>
  <si>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</si>
  <si>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</si>
  <si>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</si>
  <si>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</si>
  <si>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</si>
  <si>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</si>
  <si>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</si>
  <si>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</si>
  <si>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</si>
  <si>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</si>
  <si>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</si>
  <si>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</si>
  <si>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</si>
  <si>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</si>
  <si>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</si>
  <si>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</si>
  <si>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</si>
  <si>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</si>
  <si>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</si>
  <si>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</si>
  <si>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</si>
  <si>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</si>
  <si>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</si>
  <si>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</si>
  <si>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</si>
  <si>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</si>
  <si>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</si>
  <si>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</si>
  <si>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</si>
  <si>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</si>
  <si>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</si>
  <si>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</si>
  <si>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</si>
  <si>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</si>
  <si>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</si>
  <si>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</si>
  <si>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</si>
  <si>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</si>
  <si>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</si>
  <si>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</si>
  <si>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</si>
  <si>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</si>
  <si>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</si>
  <si>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</si>
  <si>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</si>
  <si>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</si>
  <si>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</si>
  <si>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</si>
  <si>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</si>
  <si>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</si>
  <si>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</si>
  <si>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</si>
  <si>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</si>
  <si>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</si>
  <si>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</si>
  <si>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</si>
  <si>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</si>
  <si>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</si>
  <si>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</si>
  <si>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</si>
  <si>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</si>
  <si>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</si>
  <si>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</si>
  <si>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</si>
  <si>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</si>
  <si>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</si>
  <si>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</si>
  <si>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</si>
  <si>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</si>
  <si>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</si>
  <si>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</si>
  <si>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</si>
  <si>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</si>
  <si>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</si>
  <si>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</si>
  <si>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</si>
  <si>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</si>
  <si>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</si>
  <si>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</si>
  <si>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</si>
  <si>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</si>
  <si>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</si>
  <si>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</si>
  <si>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</si>
  <si>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</si>
  <si>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</si>
  <si>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</si>
  <si>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</si>
  <si>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</si>
  <si>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</si>
  <si>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</si>
  <si>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</si>
  <si>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</si>
  <si>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</si>
  <si>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</si>
  <si>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</si>
  <si>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</si>
  <si>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</si>
  <si>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</si>
  <si>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</si>
  <si>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</si>
  <si>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</si>
  <si>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</si>
  <si>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</si>
  <si>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</si>
  <si>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</si>
  <si>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</si>
  <si>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</si>
  <si>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</si>
  <si>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</si>
  <si>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</si>
  <si>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</si>
  <si>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</si>
  <si>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</si>
  <si>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</si>
  <si>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</si>
  <si>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</si>
  <si>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</si>
  <si>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</si>
  <si>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</si>
  <si>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</si>
  <si>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</si>
  <si>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</si>
  <si>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</si>
  <si>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</si>
  <si>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</si>
  <si>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</si>
  <si>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</si>
  <si>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</si>
  <si>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</si>
  <si>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</si>
  <si>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</si>
  <si>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</si>
  <si>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</si>
  <si>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</si>
  <si>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</si>
  <si>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</si>
  <si>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</si>
  <si>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</si>
  <si>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</si>
  <si>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</si>
  <si>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</si>
  <si>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</si>
  <si>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</si>
  <si>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</si>
  <si>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</si>
  <si>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</si>
  <si>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</si>
  <si>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</si>
  <si>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</si>
  <si>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</si>
  <si>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</si>
  <si>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</si>
  <si>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</si>
  <si>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</si>
  <si>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</si>
  <si>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</si>
  <si>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</si>
  <si>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</si>
  <si>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</si>
  <si>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</si>
  <si>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</si>
  <si>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</si>
  <si>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</si>
  <si>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</si>
  <si>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</si>
  <si>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</si>
  <si>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</si>
  <si>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</si>
  <si>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</si>
  <si>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</si>
  <si>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</si>
  <si>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</si>
  <si>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</si>
  <si>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</si>
  <si>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</si>
  <si>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</si>
  <si>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</si>
  <si>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</si>
  <si>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</si>
  <si>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</si>
  <si>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</si>
  <si>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</si>
  <si>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</si>
  <si>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</si>
  <si>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</si>
  <si>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</si>
  <si>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</si>
  <si>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</si>
  <si>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</si>
  <si>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</si>
  <si>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</si>
  <si>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</si>
  <si>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</si>
  <si>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</si>
  <si>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</si>
  <si>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</si>
  <si>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</si>
  <si>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</si>
  <si>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</si>
  <si>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</si>
  <si>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</si>
  <si>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</si>
  <si>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</si>
  <si>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</si>
  <si>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</si>
  <si>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</si>
  <si>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</si>
  <si>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</si>
  <si>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</si>
  <si>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</si>
  <si>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</si>
  <si>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</si>
  <si>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</si>
  <si>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</si>
  <si>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</si>
  <si>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</si>
  <si>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</si>
  <si>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</si>
  <si>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</si>
  <si>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</si>
  <si>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</si>
  <si>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</si>
  <si>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</si>
  <si>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</si>
  <si>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</si>
  <si>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</si>
  <si>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</si>
  <si>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</si>
  <si>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</si>
  <si>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</si>
  <si>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</si>
  <si>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</si>
  <si>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</si>
  <si>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</si>
  <si>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</si>
  <si>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</si>
  <si>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</si>
  <si>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</si>
  <si>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</si>
  <si>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</si>
  <si>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</si>
  <si>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</si>
  <si>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</si>
  <si>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</si>
  <si>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</si>
  <si>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</si>
  <si>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</si>
  <si>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</si>
  <si>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</si>
  <si>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</si>
  <si>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</si>
  <si>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</si>
  <si>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</si>
  <si>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</si>
  <si>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</si>
  <si>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</si>
  <si>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</si>
  <si>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</si>
  <si>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</si>
  <si>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</si>
  <si>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</si>
  <si>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</si>
  <si>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</si>
  <si>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</si>
  <si>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</si>
  <si>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</si>
  <si>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</si>
  <si>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</si>
  <si>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</si>
  <si>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</si>
  <si>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</si>
  <si>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</si>
  <si>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</si>
  <si>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</si>
  <si>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</si>
  <si>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</si>
  <si>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</si>
  <si>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</si>
  <si>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</si>
  <si>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</si>
  <si>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</si>
  <si>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</si>
  <si>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</si>
  <si>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</si>
  <si>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</si>
  <si>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</si>
  <si>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</si>
  <si>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</si>
  <si>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</si>
  <si>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</si>
  <si>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</si>
  <si>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</si>
  <si>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</si>
  <si>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</si>
  <si>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</si>
  <si>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</si>
  <si>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</si>
  <si>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</si>
  <si>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</si>
  <si>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</si>
  <si>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</si>
  <si>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</si>
  <si>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</si>
  <si>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</si>
  <si>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</si>
  <si>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</si>
  <si>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</si>
  <si>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</si>
  <si>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</si>
  <si>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</si>
  <si>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</si>
  <si>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</si>
  <si>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</si>
  <si>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</si>
  <si>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</si>
  <si>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</si>
  <si>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</si>
  <si>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</si>
  <si>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</si>
  <si>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</si>
  <si>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</si>
  <si>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</si>
  <si>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</si>
  <si>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</si>
  <si>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</si>
  <si>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</si>
  <si>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</si>
  <si>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</si>
  <si>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</si>
  <si>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</si>
  <si>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</si>
  <si>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</si>
  <si>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</si>
  <si>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</si>
  <si>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</si>
  <si>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</si>
  <si>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</si>
  <si>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</si>
  <si>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</si>
  <si>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</si>
  <si>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</si>
  <si>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</si>
  <si>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</si>
  <si>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</si>
  <si>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</si>
  <si>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</si>
  <si>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</si>
  <si>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</si>
  <si>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</si>
  <si>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</si>
  <si>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</si>
  <si>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</si>
  <si>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</si>
  <si>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</si>
  <si>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</si>
  <si>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</si>
  <si>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</si>
  <si>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</si>
  <si>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</si>
  <si>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</si>
  <si>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</si>
  <si>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</si>
  <si>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</si>
  <si>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</si>
  <si>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</si>
  <si>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</si>
  <si>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</si>
  <si>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</si>
  <si>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</si>
  <si>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</si>
  <si>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</si>
  <si>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</si>
  <si>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</si>
  <si>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</si>
  <si>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</si>
  <si>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</si>
  <si>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</si>
  <si>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</si>
  <si>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</si>
  <si>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</si>
  <si>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</si>
  <si>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</si>
  <si>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</si>
  <si>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</si>
  <si>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</si>
  <si>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</si>
  <si>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</si>
  <si>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</si>
  <si>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</si>
  <si>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</si>
  <si>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</si>
  <si>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</si>
  <si>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</si>
  <si>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</si>
  <si>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</si>
  <si>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</si>
  <si>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</si>
  <si>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</si>
  <si>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</si>
  <si>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</si>
  <si>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</si>
  <si>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</si>
  <si>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</si>
  <si>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</si>
  <si>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</si>
  <si>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</si>
  <si>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</si>
  <si>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</si>
  <si>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</si>
  <si>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</si>
  <si>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</si>
  <si>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</si>
  <si>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</si>
  <si>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</si>
  <si>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</si>
  <si>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</si>
  <si>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</si>
  <si>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</si>
  <si>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</si>
  <si>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</si>
  <si>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</si>
  <si>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</si>
  <si>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</si>
  <si>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</si>
  <si>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</si>
  <si>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</si>
  <si>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</si>
  <si>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</si>
  <si>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</si>
  <si>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</si>
  <si>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</si>
  <si>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</si>
  <si>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</si>
  <si>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</si>
  <si>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</si>
  <si>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</si>
  <si>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</si>
  <si>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</si>
  <si>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</si>
  <si>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</si>
  <si>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</si>
  <si>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</si>
  <si>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</si>
  <si>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</si>
  <si>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</si>
  <si>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</si>
  <si>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</si>
  <si>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</si>
  <si>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</si>
  <si>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</si>
  <si>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</si>
  <si>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</si>
  <si>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</si>
  <si>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</si>
  <si>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</si>
  <si>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</si>
  <si>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</si>
  <si>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</si>
  <si>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</si>
  <si>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</si>
  <si>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</si>
  <si>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</si>
  <si>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</si>
  <si>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</si>
  <si>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</si>
  <si>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</si>
  <si>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</si>
  <si>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</si>
  <si>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</si>
  <si>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</si>
  <si>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</si>
  <si>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</si>
  <si>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</si>
  <si>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</si>
  <si>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</si>
  <si>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</si>
  <si>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</si>
  <si>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</si>
  <si>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</si>
  <si>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</si>
  <si>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</si>
  <si>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</si>
  <si>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</si>
  <si>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</si>
  <si>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</si>
  <si>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</si>
  <si>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</si>
  <si>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</si>
  <si>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</si>
  <si>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</si>
  <si>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</si>
  <si>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</si>
  <si>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</si>
  <si>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</si>
  <si>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</si>
  <si>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</si>
  <si>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</si>
  <si>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</si>
  <si>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</si>
  <si>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</si>
  <si>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</si>
  <si>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</si>
  <si>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</si>
  <si>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</si>
  <si>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</si>
  <si>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</si>
  <si>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</si>
  <si>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</si>
  <si>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</si>
  <si>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</si>
  <si>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</si>
  <si>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</si>
  <si>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</si>
  <si>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</si>
  <si>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</si>
  <si>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</si>
  <si>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</si>
  <si>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</si>
  <si>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</si>
  <si>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</si>
  <si>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</si>
  <si>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</si>
  <si>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</si>
  <si>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</si>
  <si>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</si>
  <si>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</si>
  <si>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</si>
  <si>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</si>
  <si>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</si>
  <si>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</si>
  <si>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</si>
  <si>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</si>
  <si>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</si>
  <si>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</si>
  <si>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</si>
  <si>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</si>
  <si>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</si>
  <si>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</si>
  <si>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</si>
  <si>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</si>
  <si>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</si>
  <si>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</si>
  <si>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</si>
  <si>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</si>
  <si>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</si>
  <si>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</si>
  <si>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</si>
  <si>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</si>
  <si>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</si>
  <si>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</si>
  <si>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</si>
  <si>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</si>
  <si>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</si>
  <si>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</si>
  <si>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</si>
  <si>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</si>
  <si>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</si>
  <si>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</si>
  <si>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</si>
  <si>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</si>
  <si>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</si>
  <si>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</si>
  <si>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</si>
  <si>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</si>
  <si>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</si>
  <si>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</si>
  <si>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</si>
  <si>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</si>
  <si>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</si>
  <si>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</si>
  <si>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</si>
  <si>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</si>
  <si>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</si>
  <si>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</si>
  <si>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</si>
  <si>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</si>
  <si>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</si>
  <si>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</si>
  <si>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</si>
  <si>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</si>
  <si>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</si>
  <si>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</si>
  <si>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</si>
  <si>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</si>
  <si>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</si>
  <si>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</si>
  <si>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</si>
  <si>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</si>
  <si>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</si>
  <si>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</si>
  <si>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</si>
  <si>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</si>
  <si>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</si>
  <si>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</si>
  <si>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</si>
  <si>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</si>
  <si>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</si>
  <si>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</si>
  <si>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</si>
  <si>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</si>
  <si>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</si>
  <si>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</si>
  <si>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</si>
  <si>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</si>
  <si>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</si>
  <si>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</si>
  <si>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</si>
  <si>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</si>
  <si>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</si>
  <si>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</si>
  <si>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</si>
  <si>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</si>
  <si>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</si>
  <si>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</si>
  <si>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</si>
  <si>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</si>
  <si>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</si>
  <si>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</si>
  <si>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</si>
  <si>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</si>
  <si>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</si>
  <si>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</si>
  <si>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</si>
  <si>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</si>
  <si>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</si>
  <si>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</si>
  <si>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</si>
  <si>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</si>
  <si>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</si>
  <si>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</si>
  <si>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</si>
  <si>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</si>
  <si>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</si>
  <si>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</si>
  <si>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</si>
  <si>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</si>
  <si>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</si>
  <si>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</si>
  <si>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</si>
  <si>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</si>
  <si>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</si>
  <si>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</si>
  <si>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</si>
  <si>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</si>
  <si>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</si>
  <si>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</si>
  <si>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</si>
  <si>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</si>
  <si>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</si>
  <si>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</si>
  <si>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</si>
  <si>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</si>
  <si>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</si>
  <si>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</si>
  <si>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</si>
  <si>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</si>
  <si>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</si>
  <si>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</si>
  <si>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</si>
  <si>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</si>
  <si>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</si>
  <si>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</si>
  <si>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</si>
  <si>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</si>
  <si>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</si>
  <si>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</si>
  <si>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</si>
  <si>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</si>
  <si>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</si>
  <si>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</si>
  <si>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</si>
  <si>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</si>
  <si>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</si>
  <si>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</si>
  <si>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</si>
  <si>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</si>
  <si>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</si>
  <si>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</si>
  <si>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</si>
  <si>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</si>
  <si>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</si>
  <si>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</si>
  <si>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</si>
  <si>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</si>
  <si>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</si>
  <si>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</si>
  <si>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</si>
  <si>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</si>
  <si>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</si>
  <si>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</si>
  <si>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</si>
  <si>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</si>
  <si>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</si>
  <si>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</si>
  <si>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</si>
  <si>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</si>
  <si>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</si>
  <si>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</si>
  <si>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</si>
  <si>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</si>
  <si>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</si>
  <si>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</si>
  <si>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</si>
  <si>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</si>
  <si>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</si>
  <si>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</si>
  <si>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</si>
  <si>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</si>
  <si>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</si>
  <si>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</si>
  <si>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</si>
  <si>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</si>
  <si>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</si>
  <si>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</si>
  <si>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</si>
  <si>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</si>
  <si>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</si>
  <si>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</si>
  <si>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</si>
  <si>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</si>
  <si>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</si>
  <si>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</si>
  <si>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</si>
  <si>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</si>
  <si>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</si>
  <si>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</si>
  <si>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</si>
  <si>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</si>
  <si>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</si>
  <si>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</si>
  <si>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</si>
  <si>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</si>
  <si>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</si>
  <si>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</si>
  <si>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</si>
  <si>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</si>
  <si>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</si>
  <si>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</si>
  <si>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</si>
  <si>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</si>
  <si>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</si>
  <si>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</si>
  <si>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</si>
  <si>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</si>
  <si>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</si>
  <si>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</si>
  <si>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</si>
  <si>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</si>
  <si>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</si>
  <si>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</si>
  <si>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</si>
  <si>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</si>
  <si>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</si>
  <si>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</si>
  <si>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</si>
  <si>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</si>
  <si>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</si>
  <si>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</si>
  <si>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</si>
  <si>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</si>
  <si>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</si>
  <si>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</si>
  <si>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</si>
  <si>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</si>
  <si>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</si>
  <si>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</si>
  <si>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</si>
  <si>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</si>
  <si>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</si>
  <si>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</si>
  <si>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</si>
  <si>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</si>
  <si>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</si>
  <si>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</si>
  <si>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</si>
  <si>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</si>
  <si>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</si>
  <si>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</si>
  <si>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</si>
  <si>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</si>
  <si>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</si>
  <si>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</si>
  <si>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</si>
  <si>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</si>
  <si>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</si>
  <si>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</si>
  <si>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</si>
  <si>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</si>
  <si>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</si>
  <si>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</si>
  <si>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</si>
  <si>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</si>
  <si>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</si>
  <si>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</si>
  <si>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</si>
  <si>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</si>
  <si>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</si>
  <si>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</si>
  <si>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</si>
  <si>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</si>
  <si>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</si>
  <si>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</si>
  <si>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</si>
  <si>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</si>
  <si>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</si>
  <si>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</si>
  <si>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</si>
  <si>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</si>
  <si>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</si>
  <si>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</si>
  <si>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</si>
  <si>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</si>
  <si>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</si>
  <si>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</si>
  <si>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</si>
  <si>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</si>
  <si>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</si>
  <si>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</si>
  <si>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</si>
  <si>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</si>
  <si>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</si>
  <si>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</si>
  <si>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</si>
  <si>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</si>
  <si>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</si>
  <si>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</si>
  <si>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</si>
  <si>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</si>
  <si>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</si>
  <si>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</si>
  <si>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</si>
  <si>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</si>
  <si>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</si>
  <si>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</si>
  <si>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</si>
  <si>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</si>
  <si>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</si>
  <si>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</si>
  <si>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</si>
  <si>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</si>
  <si>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</si>
  <si>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</si>
  <si>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</si>
  <si>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</si>
  <si>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</si>
  <si>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</si>
  <si>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</si>
  <si>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</si>
  <si>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</si>
  <si>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</si>
  <si>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</si>
  <si>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</si>
  <si>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</si>
  <si>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</si>
  <si>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</si>
  <si>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</si>
  <si>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</si>
  <si>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</si>
  <si>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</si>
  <si>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</si>
  <si>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</si>
  <si>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</si>
  <si>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</si>
  <si>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</si>
  <si>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</si>
  <si>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</si>
  <si>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</si>
  <si>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</si>
  <si>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</si>
  <si>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</si>
  <si>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</si>
  <si>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</si>
  <si>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</si>
  <si>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</si>
  <si>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</si>
  <si>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</si>
  <si>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</si>
  <si>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</si>
  <si>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</si>
  <si>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</si>
  <si>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</si>
  <si>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</si>
  <si>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</si>
  <si>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</si>
  <si>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</si>
  <si>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</si>
  <si>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</si>
  <si>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</si>
  <si>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</si>
  <si>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</si>
  <si>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</si>
  <si>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</si>
  <si>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</si>
  <si>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</si>
  <si>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</si>
  <si>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</si>
  <si>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</si>
  <si>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</si>
  <si>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</si>
  <si>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</si>
  <si>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</si>
  <si>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</si>
  <si>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</si>
  <si>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</si>
  <si>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</si>
  <si>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</si>
  <si>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</si>
  <si>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</si>
  <si>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</si>
  <si>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</si>
  <si>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</si>
  <si>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</si>
  <si>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</si>
  <si>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</si>
  <si>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</si>
  <si>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</si>
  <si>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</si>
  <si>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</si>
  <si>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</si>
  <si>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</si>
  <si>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</si>
  <si>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</si>
  <si>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</si>
  <si>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</si>
  <si>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</si>
  <si>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</si>
  <si>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</si>
  <si>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</si>
  <si>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</si>
  <si>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</si>
  <si>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</si>
  <si>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</si>
  <si>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</si>
  <si>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</si>
  <si>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</si>
  <si>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</si>
  <si>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</si>
  <si>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</si>
  <si>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</si>
  <si>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</si>
  <si>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</si>
  <si>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</si>
  <si>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</si>
  <si>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</si>
  <si>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</si>
  <si>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</si>
  <si>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</si>
  <si>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</si>
  <si>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</si>
  <si>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</si>
  <si>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</si>
  <si>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</si>
  <si>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</si>
  <si>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</si>
  <si>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</si>
  <si>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</si>
  <si>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</si>
  <si>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</si>
  <si>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</si>
  <si>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</si>
  <si>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</si>
  <si>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</si>
  <si>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</si>
  <si>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</si>
  <si>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</si>
  <si>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</si>
  <si>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</si>
  <si>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</si>
  <si>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</si>
  <si>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</si>
  <si>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</si>
  <si>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</si>
  <si>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</si>
  <si>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</si>
  <si>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</si>
  <si>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</si>
  <si>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</si>
  <si>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</si>
  <si>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</si>
  <si>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</si>
  <si>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</si>
  <si>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</si>
  <si>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</si>
  <si>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</si>
  <si>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</si>
  <si>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</si>
  <si>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</si>
  <si>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</si>
  <si>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</si>
  <si>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</si>
  <si>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</si>
  <si>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</si>
  <si>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</si>
  <si>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</si>
  <si>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</si>
  <si>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</si>
  <si>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</si>
  <si>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</si>
  <si>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</si>
  <si>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</si>
  <si>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</si>
  <si>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</si>
  <si>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</si>
  <si>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</si>
  <si>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</si>
  <si>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</si>
  <si>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</si>
  <si>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</si>
  <si>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</si>
  <si>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</si>
  <si>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</si>
  <si>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</si>
  <si>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</si>
  <si>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</si>
  <si>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</si>
  <si>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</si>
  <si>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</si>
  <si>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</si>
  <si>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</si>
  <si>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</si>
  <si>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</si>
  <si>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</si>
  <si>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</si>
  <si>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</si>
  <si>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</si>
  <si>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</si>
  <si>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</si>
  <si>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</si>
  <si>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</si>
  <si>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</si>
  <si>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</si>
  <si>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</si>
  <si>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</si>
  <si>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</si>
  <si>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</si>
  <si>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</si>
  <si>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</si>
  <si>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</si>
  <si>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</si>
  <si>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</si>
  <si>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</si>
  <si>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</si>
  <si>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</si>
  <si>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</si>
  <si>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</si>
  <si>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</si>
  <si>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</si>
  <si>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</si>
  <si>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</si>
  <si>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</si>
  <si>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</si>
  <si>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</si>
  <si>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</si>
  <si>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</si>
  <si>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</si>
  <si>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</si>
  <si>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</si>
  <si>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</si>
  <si>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</si>
  <si>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</si>
  <si>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</si>
  <si>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</si>
  <si>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</si>
  <si>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</si>
  <si>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</si>
  <si>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</si>
  <si>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</si>
  <si>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</si>
  <si>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</si>
  <si>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</si>
  <si>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</si>
  <si>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</si>
  <si>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</si>
  <si>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</si>
  <si>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</si>
  <si>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</si>
  <si>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</si>
  <si>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</si>
  <si>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</si>
  <si>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</si>
  <si>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</si>
  <si>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</si>
  <si>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</si>
  <si>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</si>
  <si>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</si>
  <si>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</si>
  <si>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</si>
  <si>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</si>
  <si>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</si>
  <si>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</si>
  <si>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</si>
  <si>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</si>
  <si>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</si>
  <si>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</si>
  <si>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</si>
  <si>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</si>
  <si>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</si>
  <si>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</si>
  <si>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</si>
  <si>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</si>
  <si>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</si>
  <si>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</si>
  <si>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</si>
  <si>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</si>
  <si>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</si>
  <si>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</si>
  <si>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</si>
  <si>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</si>
  <si>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</si>
  <si>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</si>
  <si>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</si>
  <si>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</si>
  <si>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</si>
  <si>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</si>
  <si>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</si>
  <si>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</si>
  <si>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</si>
  <si>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</si>
  <si>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</si>
  <si>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</si>
  <si>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</si>
  <si>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</si>
  <si>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</si>
  <si>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</si>
  <si>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</si>
  <si>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</si>
  <si>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</si>
  <si>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</si>
  <si>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</si>
  <si>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</si>
  <si>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</si>
  <si>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</si>
  <si>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</si>
  <si>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</si>
  <si>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</si>
  <si>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</si>
  <si>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</si>
  <si>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</si>
  <si>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</si>
  <si>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</si>
  <si>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</si>
  <si>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</si>
  <si>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</si>
  <si>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</si>
  <si>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</si>
  <si>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</si>
  <si>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</si>
  <si>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</si>
  <si>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</si>
  <si>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</si>
  <si>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</si>
  <si>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</si>
  <si>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</si>
  <si>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</si>
  <si>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</si>
  <si>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</si>
  <si>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</si>
  <si>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</si>
  <si>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</si>
  <si>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</si>
  <si>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</si>
  <si>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</si>
  <si>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</si>
  <si>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</si>
  <si>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</si>
  <si>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</si>
  <si>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</si>
  <si>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</si>
  <si>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</si>
  <si>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</si>
  <si>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</si>
  <si>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</si>
  <si>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</si>
  <si>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</si>
  <si>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</si>
  <si>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</si>
  <si>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</si>
  <si>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</si>
  <si>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</si>
  <si>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</si>
  <si>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</si>
  <si>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</si>
  <si>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</si>
  <si>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</si>
  <si>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</si>
  <si>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</si>
  <si>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</si>
  <si>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</si>
  <si>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</si>
  <si>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</si>
  <si>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</si>
  <si>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</si>
  <si>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</si>
  <si>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</si>
  <si>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</si>
  <si>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</si>
  <si>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</si>
  <si>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</si>
  <si>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</si>
  <si>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</si>
  <si>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</si>
  <si>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</si>
  <si>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</si>
  <si>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</si>
  <si>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</si>
  <si>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</si>
  <si>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</si>
  <si>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</si>
  <si>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</si>
  <si>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</si>
  <si>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</si>
  <si>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</si>
  <si>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</si>
  <si>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</si>
  <si>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</si>
  <si>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</si>
  <si>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</si>
  <si>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</si>
  <si>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</si>
  <si>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</si>
  <si>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</si>
  <si>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</si>
  <si>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</si>
  <si>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</si>
  <si>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</si>
  <si>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</si>
  <si>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</si>
  <si>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</si>
  <si>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</si>
  <si>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</si>
  <si>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</si>
  <si>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</si>
  <si>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</si>
  <si>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</si>
  <si>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</si>
  <si>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</si>
  <si>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</si>
  <si>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</si>
  <si>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</si>
  <si>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</si>
  <si>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</si>
  <si>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</si>
  <si>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</si>
  <si>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</si>
  <si>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</si>
  <si>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</si>
  <si>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</si>
  <si>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</si>
  <si>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</si>
  <si>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</si>
  <si>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</si>
  <si>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</si>
  <si>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</si>
  <si>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</si>
  <si>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</si>
  <si>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</si>
  <si>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</si>
  <si>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</si>
  <si>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</si>
  <si>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</si>
  <si>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</si>
  <si>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</si>
  <si>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</si>
  <si>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</si>
  <si>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</si>
  <si>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</si>
  <si>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</si>
  <si>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</si>
  <si>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</si>
  <si>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</si>
  <si>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</si>
  <si>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</si>
  <si>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</si>
  <si>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</si>
  <si>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</si>
  <si>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</si>
  <si>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</si>
  <si>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</si>
  <si>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</si>
  <si>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</si>
  <si>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</si>
  <si>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</si>
  <si>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</si>
  <si>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</si>
  <si>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</si>
  <si>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</si>
  <si>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</si>
  <si>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</si>
  <si>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</si>
  <si>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</si>
  <si>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</si>
  <si>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</si>
  <si>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</si>
  <si>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</si>
  <si>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</si>
  <si>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</si>
  <si>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</si>
  <si>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</si>
  <si>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</si>
  <si>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</si>
  <si>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</si>
  <si>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</si>
  <si>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</si>
  <si>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</si>
  <si>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</si>
  <si>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</si>
  <si>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</si>
  <si>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</si>
  <si>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</si>
  <si>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</si>
  <si>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</si>
  <si>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</si>
  <si>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</si>
  <si>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</si>
  <si>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</si>
  <si>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</si>
  <si>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</si>
  <si>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</si>
  <si>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</si>
  <si>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</si>
  <si>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</si>
  <si>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</si>
  <si>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</si>
  <si>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</si>
  <si>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</si>
  <si>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</si>
  <si>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</si>
  <si>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</si>
  <si>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</si>
  <si>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</si>
  <si>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</si>
  <si>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</si>
  <si>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</si>
  <si>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</si>
  <si>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</si>
  <si>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</si>
  <si>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</si>
  <si>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</si>
  <si>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</si>
  <si>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</si>
  <si>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</si>
  <si>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</si>
  <si>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</si>
  <si>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</si>
  <si>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</si>
  <si>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</si>
  <si>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</si>
  <si>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</si>
  <si>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</si>
  <si>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</si>
  <si>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</si>
  <si>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</si>
  <si>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</si>
  <si>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</si>
  <si>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</si>
  <si>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</si>
  <si>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</si>
  <si>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</si>
  <si>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</si>
  <si>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</si>
  <si>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</si>
  <si>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</si>
  <si>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</si>
  <si>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</si>
  <si>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</si>
  <si>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</si>
  <si>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</si>
  <si>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</si>
  <si>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</si>
  <si>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</si>
  <si>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</si>
  <si>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</si>
  <si>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</si>
  <si>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</si>
  <si>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</si>
  <si>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</si>
  <si>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</si>
  <si>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</si>
  <si>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</si>
  <si>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</si>
  <si>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</si>
  <si>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</si>
  <si>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</si>
  <si>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</si>
  <si>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</si>
  <si>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</si>
  <si>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</si>
  <si>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</si>
  <si>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</si>
  <si>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</si>
  <si>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</si>
  <si>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</si>
  <si>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</si>
  <si>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</si>
  <si>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</si>
  <si>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</si>
  <si>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</si>
  <si>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</si>
  <si>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</si>
  <si>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</si>
  <si>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</si>
  <si>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</si>
  <si>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</si>
  <si>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</si>
  <si>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</si>
  <si>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</si>
  <si>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</si>
  <si>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</si>
  <si>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</si>
  <si>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</si>
  <si>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</si>
  <si>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</si>
  <si>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</si>
  <si>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</si>
  <si>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</si>
  <si>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</si>
  <si>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</si>
  <si>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</si>
  <si>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</si>
  <si>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</si>
  <si>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</si>
  <si>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</si>
  <si>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</si>
  <si>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</si>
  <si>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</si>
  <si>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</si>
  <si>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</si>
  <si>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</si>
  <si>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</si>
  <si>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</si>
  <si>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</si>
  <si>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</si>
  <si>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</si>
  <si>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</si>
  <si>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</si>
  <si>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</si>
  <si>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</si>
  <si>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</si>
  <si>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</si>
  <si>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</si>
  <si>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</si>
  <si>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</si>
  <si>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</si>
  <si>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</si>
  <si>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</si>
  <si>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</si>
  <si>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</si>
  <si>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</si>
  <si>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</si>
  <si>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</si>
  <si>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</si>
  <si>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</si>
  <si>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</si>
  <si>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</si>
  <si>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</si>
  <si>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</si>
  <si>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</si>
  <si>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</si>
  <si>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</si>
  <si>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</si>
  <si>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</si>
  <si>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</si>
  <si>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</si>
  <si>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</si>
  <si>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</si>
  <si>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</si>
  <si>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</si>
  <si>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</si>
  <si>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</si>
  <si>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</si>
  <si>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</si>
  <si>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</si>
  <si>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</si>
  <si>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</si>
  <si>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</si>
  <si>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</si>
  <si>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</si>
  <si>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</si>
  <si>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</si>
  <si>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</si>
  <si>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</si>
  <si>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</si>
  <si>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</si>
  <si>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</si>
  <si>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</si>
  <si>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</si>
  <si>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</si>
  <si>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</si>
  <si>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</si>
  <si>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</si>
  <si>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</si>
  <si>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</si>
  <si>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</si>
  <si>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</si>
  <si>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</si>
  <si>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</si>
  <si>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</si>
  <si>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</si>
  <si>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</si>
  <si>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</si>
  <si>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</si>
  <si>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</si>
  <si>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</si>
  <si>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</si>
  <si>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</si>
  <si>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</si>
  <si>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</si>
  <si>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</si>
  <si>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</si>
  <si>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</si>
  <si>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</si>
  <si>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</si>
  <si>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</si>
  <si>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</si>
  <si>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</si>
  <si>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</si>
  <si>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</si>
  <si>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</si>
  <si>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</si>
  <si>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</si>
  <si>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</si>
  <si>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</si>
  <si>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</si>
  <si>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</si>
  <si>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</si>
  <si>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</si>
  <si>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</si>
  <si>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</si>
  <si>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</si>
  <si>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</si>
  <si>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</si>
  <si>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</si>
  <si>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</si>
  <si>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</si>
  <si>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</si>
  <si>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</si>
  <si>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</si>
  <si>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</si>
  <si>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</si>
  <si>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</si>
  <si>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</si>
  <si>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</si>
  <si>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</si>
  <si>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</si>
  <si>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</si>
  <si>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</si>
  <si>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</si>
  <si>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</si>
  <si>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</si>
  <si>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</si>
  <si>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</si>
  <si>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</si>
  <si>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</si>
  <si>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</si>
  <si>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</si>
  <si>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</si>
  <si>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</si>
  <si>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</si>
  <si>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</si>
  <si>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</si>
  <si>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</si>
  <si>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</si>
  <si>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</si>
  <si>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</si>
  <si>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</si>
  <si>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</si>
  <si>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</si>
  <si>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</si>
  <si>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</si>
  <si>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</si>
  <si>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</si>
  <si>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</si>
  <si>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</si>
  <si>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</si>
  <si>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</si>
  <si>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</si>
  <si>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</si>
  <si>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</si>
  <si>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</si>
  <si>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</si>
  <si>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</si>
  <si>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</si>
  <si>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</si>
  <si>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</si>
  <si>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</si>
  <si>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</si>
  <si>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</si>
  <si>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</si>
  <si>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</si>
  <si>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</si>
  <si>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</si>
  <si>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</si>
  <si>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</si>
  <si>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</si>
  <si>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</si>
  <si>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</si>
  <si>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</si>
  <si>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</si>
  <si>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</si>
  <si>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</si>
  <si>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</si>
  <si>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</si>
  <si>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</si>
  <si>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</si>
  <si>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</si>
  <si>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</si>
  <si>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</si>
  <si>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</si>
  <si>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</si>
  <si>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</si>
  <si>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</si>
  <si>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</si>
  <si>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</si>
  <si>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</si>
  <si>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</si>
  <si>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</si>
  <si>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</si>
  <si>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</si>
  <si>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</si>
  <si>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</si>
  <si>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</si>
  <si>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</si>
  <si>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</si>
  <si>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</si>
  <si>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</si>
  <si>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</si>
  <si>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</si>
  <si>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</si>
  <si>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</si>
  <si>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</si>
  <si>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</si>
  <si>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</si>
  <si>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</si>
  <si>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</si>
  <si>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</si>
  <si>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</si>
  <si>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</si>
  <si>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</si>
  <si>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</si>
  <si>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</si>
  <si>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</si>
  <si>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</si>
  <si>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</si>
  <si>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</si>
  <si>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</si>
  <si>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</si>
  <si>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</si>
  <si>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</si>
  <si>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</si>
  <si>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</si>
  <si>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</si>
  <si>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</si>
  <si>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</si>
  <si>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</si>
  <si>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</si>
  <si>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</si>
  <si>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</si>
  <si>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</si>
  <si>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</si>
  <si>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</si>
  <si>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</si>
  <si>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</si>
  <si>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</si>
  <si>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</si>
  <si>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</si>
  <si>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</si>
  <si>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</si>
  <si>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</si>
  <si>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</si>
  <si>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</si>
  <si>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</si>
  <si>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</si>
  <si>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</si>
  <si>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</si>
  <si>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</si>
  <si>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</si>
  <si>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</si>
  <si>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</si>
  <si>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</si>
  <si>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</si>
  <si>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</si>
  <si>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</si>
  <si>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</si>
  <si>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</si>
  <si>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</si>
  <si>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</si>
  <si>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</si>
  <si>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</si>
  <si>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</si>
  <si>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</si>
  <si>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</si>
  <si>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</si>
  <si>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</si>
  <si>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</si>
  <si>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</si>
  <si>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</si>
  <si>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</si>
  <si>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</si>
  <si>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</si>
  <si>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</si>
  <si>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</si>
  <si>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</si>
  <si>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</si>
  <si>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</si>
  <si>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</si>
  <si>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</si>
  <si>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</si>
  <si>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</si>
  <si>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</si>
  <si>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</si>
  <si>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</si>
  <si>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</si>
  <si>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</si>
  <si>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</si>
  <si>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</si>
  <si>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</si>
  <si>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</si>
  <si>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</si>
  <si>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</si>
  <si>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</si>
  <si>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</si>
  <si>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</si>
  <si>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</si>
  <si>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</si>
  <si>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</si>
  <si>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</si>
  <si>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</si>
  <si>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</si>
  <si>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</si>
  <si>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</si>
  <si>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</si>
  <si>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</si>
  <si>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</si>
  <si>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</si>
  <si>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</si>
  <si>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</si>
  <si>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</si>
  <si>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</si>
  <si>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</si>
  <si>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</si>
  <si>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</si>
  <si>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</si>
  <si>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</si>
  <si>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</si>
  <si>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</si>
  <si>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</si>
  <si>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</si>
  <si>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</si>
  <si>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</si>
  <si>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</si>
  <si>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</si>
  <si>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</si>
  <si>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</si>
  <si>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</si>
  <si>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</si>
  <si>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</si>
  <si>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</si>
  <si>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</si>
  <si>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</si>
  <si>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</si>
  <si>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</si>
  <si>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</si>
  <si>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</si>
  <si>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</si>
  <si>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</si>
  <si>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</si>
  <si>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</si>
  <si>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</si>
  <si>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</si>
  <si>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</si>
  <si>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</si>
  <si>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</si>
  <si>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</si>
  <si>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</si>
  <si>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</si>
  <si>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</si>
  <si>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</si>
  <si>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</si>
  <si>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</si>
  <si>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</si>
  <si>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</si>
  <si>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</si>
  <si>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</si>
  <si>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</si>
  <si>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</si>
  <si>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</si>
  <si>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</si>
  <si>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</si>
  <si>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</si>
  <si>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</si>
  <si>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</si>
  <si>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</si>
  <si>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</si>
  <si>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</si>
  <si>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</si>
  <si>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</si>
  <si>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</si>
  <si>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</si>
  <si>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</si>
  <si>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</si>
  <si>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</si>
  <si>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</si>
  <si>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</si>
  <si>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</si>
  <si>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</si>
  <si>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</si>
  <si>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</si>
  <si>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</si>
  <si>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</si>
  <si>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</si>
  <si>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</si>
  <si>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</si>
  <si>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</si>
  <si>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</si>
  <si>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</si>
  <si>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</si>
  <si>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</si>
  <si>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</si>
  <si>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</si>
  <si>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</si>
  <si>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</si>
  <si>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</si>
  <si>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</si>
  <si>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</si>
  <si>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</si>
  <si>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</si>
  <si>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</si>
  <si>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</si>
  <si>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</si>
  <si>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</si>
  <si>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</si>
  <si>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</si>
  <si>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</si>
  <si>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</si>
  <si>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</si>
  <si>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</si>
  <si>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</si>
  <si>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</si>
  <si>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</si>
  <si>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</si>
  <si>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</si>
  <si>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</si>
  <si>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</si>
  <si>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</si>
  <si>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</si>
  <si>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</si>
  <si>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</si>
  <si>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</si>
  <si>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</si>
  <si>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</si>
  <si>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</si>
  <si>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</si>
  <si>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</si>
  <si>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</si>
  <si>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</si>
  <si>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</si>
  <si>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</si>
  <si>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</si>
  <si>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</si>
  <si>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</si>
  <si>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</si>
  <si>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</si>
  <si>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</si>
  <si>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</si>
  <si>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</si>
  <si>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</si>
  <si>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</si>
  <si>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</si>
  <si>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</si>
  <si>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</si>
  <si>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</si>
  <si>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</si>
  <si>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</si>
  <si>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</si>
  <si>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</si>
  <si>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</si>
  <si>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</si>
  <si>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</si>
  <si>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</si>
  <si>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</si>
  <si>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</si>
  <si>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</si>
  <si>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</si>
  <si>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</si>
  <si>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</si>
  <si>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</si>
  <si>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</si>
  <si>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</si>
  <si>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</si>
  <si>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</si>
  <si>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</si>
  <si>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</si>
  <si>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</si>
  <si>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</si>
  <si>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</si>
  <si>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</si>
  <si>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</si>
  <si>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</si>
  <si>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</si>
  <si>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</si>
  <si>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</si>
  <si>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</si>
  <si>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</si>
  <si>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</si>
  <si>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</si>
  <si>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</si>
  <si>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</si>
  <si>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</si>
  <si>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</si>
  <si>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</si>
  <si>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</si>
  <si>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</si>
  <si>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</si>
  <si>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</si>
  <si>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</si>
  <si>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</si>
  <si>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</si>
  <si>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</si>
  <si>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</si>
  <si>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</si>
  <si>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</si>
  <si>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</si>
  <si>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</si>
  <si>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</si>
  <si>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</si>
  <si>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</si>
  <si>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</si>
  <si>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</si>
  <si>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</si>
  <si>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</si>
  <si>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</si>
  <si>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</si>
  <si>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</si>
  <si>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</si>
  <si>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</si>
  <si>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</si>
  <si>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</si>
  <si>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</si>
  <si>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</si>
  <si>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</si>
  <si>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</si>
  <si>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</si>
  <si>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</si>
  <si>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</si>
  <si>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</si>
  <si>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</si>
  <si>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</si>
  <si>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</si>
  <si>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</si>
  <si>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</si>
  <si>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</si>
  <si>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</si>
  <si>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</si>
  <si>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</si>
  <si>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</si>
  <si>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</si>
  <si>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</si>
  <si>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</si>
  <si>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</si>
  <si>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</si>
  <si>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</si>
  <si>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</si>
  <si>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</si>
  <si>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</si>
  <si>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</si>
  <si>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</si>
  <si>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</si>
  <si>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</si>
  <si>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</si>
  <si>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</si>
  <si>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</si>
  <si>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</si>
  <si>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</si>
  <si>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</si>
  <si>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</si>
  <si>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</si>
  <si>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</si>
  <si>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</si>
  <si>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</si>
  <si>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</si>
  <si>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</si>
  <si>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</si>
  <si>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</si>
  <si>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</si>
  <si>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</si>
  <si>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</si>
  <si>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</si>
  <si>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</si>
  <si>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</si>
  <si>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</si>
  <si>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</si>
  <si>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</si>
  <si>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</si>
  <si>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</si>
  <si>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</si>
  <si>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</si>
  <si>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</si>
  <si>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</si>
  <si>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</si>
  <si>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</si>
  <si>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</si>
  <si>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</si>
  <si>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</si>
  <si>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</si>
  <si>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</si>
  <si>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</si>
  <si>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</si>
  <si>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</si>
  <si>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</si>
  <si>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</si>
  <si>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</si>
  <si>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</si>
  <si>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</si>
  <si>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</si>
  <si>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</si>
  <si>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</si>
  <si>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</si>
  <si>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</si>
  <si>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</si>
  <si>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</si>
  <si>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</si>
  <si>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</si>
  <si>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</si>
  <si>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</si>
  <si>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</si>
  <si>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</si>
  <si>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</si>
  <si>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</si>
  <si>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</si>
  <si>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</si>
  <si>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</si>
  <si>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</si>
  <si>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</si>
  <si>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</si>
  <si>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</si>
  <si>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</si>
  <si>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</si>
  <si>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</si>
  <si>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</si>
  <si>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</si>
  <si>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</si>
  <si>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</si>
  <si>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</si>
  <si>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</si>
  <si>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</si>
  <si>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</si>
  <si>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</si>
  <si>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</si>
  <si>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</si>
  <si>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</si>
  <si>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</si>
  <si>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</si>
  <si>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</si>
  <si>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</si>
  <si>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</si>
  <si>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</si>
  <si>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</si>
  <si>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</si>
  <si>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</si>
  <si>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</si>
  <si>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</si>
  <si>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</si>
  <si>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</si>
  <si>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</si>
  <si>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</si>
  <si>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</si>
  <si>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</si>
  <si>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</si>
  <si>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</si>
  <si>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</si>
  <si>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</si>
  <si>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</si>
  <si>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</si>
  <si>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</si>
  <si>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</si>
  <si>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</si>
  <si>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</si>
  <si>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</si>
  <si>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</si>
  <si>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</si>
  <si>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</si>
  <si>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</si>
  <si>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</si>
  <si>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</si>
  <si>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</si>
  <si>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</si>
  <si>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</si>
  <si>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</si>
  <si>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</si>
  <si>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</si>
  <si>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</si>
  <si>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</si>
  <si>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</si>
  <si>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</si>
  <si>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</si>
  <si>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</si>
  <si>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</si>
  <si>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</si>
  <si>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</si>
  <si>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</si>
  <si>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</si>
  <si>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</si>
  <si>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</si>
  <si>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</si>
  <si>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</si>
  <si>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</si>
  <si>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</si>
  <si>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</si>
  <si>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</si>
  <si>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</si>
  <si>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</si>
  <si>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</si>
  <si>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</si>
  <si>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</si>
  <si>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</si>
  <si>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</si>
  <si>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</si>
  <si>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</si>
  <si>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</si>
  <si>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</si>
  <si>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</si>
  <si>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</si>
  <si>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</si>
  <si>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</si>
  <si>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</si>
  <si>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</si>
  <si>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</si>
  <si>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</si>
  <si>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</si>
  <si>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</si>
  <si>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</si>
  <si>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</si>
  <si>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</si>
  <si>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</si>
  <si>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</si>
  <si>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</si>
  <si>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</si>
  <si>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</si>
  <si>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</si>
  <si>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</si>
  <si>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</si>
  <si>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</si>
  <si>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</si>
  <si>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</si>
  <si>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</si>
  <si>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</si>
  <si>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</si>
  <si>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</si>
  <si>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</si>
  <si>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</si>
  <si>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</si>
  <si>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</si>
  <si>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</si>
  <si>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</si>
  <si>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</si>
  <si>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</si>
  <si>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</si>
  <si>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</si>
  <si>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</si>
  <si>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</si>
  <si>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</si>
  <si>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</si>
  <si>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</si>
  <si>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</si>
  <si>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</si>
  <si>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</si>
  <si>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</si>
  <si>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</si>
  <si>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</si>
  <si>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</si>
  <si>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</si>
  <si>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</si>
  <si>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</si>
  <si>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</si>
  <si>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</si>
  <si>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</si>
  <si>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</si>
  <si>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</si>
  <si>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</si>
  <si>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</si>
  <si>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</si>
  <si>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</si>
  <si>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</si>
  <si>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</si>
  <si>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</si>
  <si>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</si>
  <si>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</si>
  <si>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</si>
  <si>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</si>
  <si>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</si>
  <si>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</si>
  <si>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</si>
  <si>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</si>
  <si>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</si>
  <si>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</si>
  <si>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</si>
  <si>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</si>
  <si>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</si>
  <si>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</si>
  <si>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</si>
  <si>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</si>
  <si>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</si>
  <si>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</si>
  <si>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</si>
  <si>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</si>
  <si>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</si>
  <si>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</si>
  <si>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</si>
  <si>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</si>
  <si>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</si>
  <si>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</si>
  <si>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</si>
  <si>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</si>
  <si>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</si>
  <si>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</si>
  <si>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</si>
  <si>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</si>
  <si>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</si>
  <si>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</si>
  <si>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</si>
  <si>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</si>
  <si>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</si>
  <si>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</si>
  <si>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</si>
  <si>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</si>
  <si>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</si>
  <si>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</si>
  <si>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</si>
  <si>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</si>
  <si>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</si>
  <si>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</si>
  <si>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</si>
  <si>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</si>
  <si>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</si>
  <si>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</si>
  <si>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</si>
  <si>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</si>
  <si>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</si>
  <si>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</si>
  <si>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</si>
  <si>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</si>
  <si>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</si>
  <si>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</si>
  <si>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</si>
  <si>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</si>
  <si>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</si>
  <si>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</si>
  <si>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</si>
  <si>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</si>
  <si>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</si>
  <si>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</si>
  <si>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</si>
  <si>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</si>
  <si>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</si>
  <si>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</si>
  <si>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</si>
  <si>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</si>
  <si>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</si>
  <si>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</si>
  <si>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</si>
  <si>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</si>
  <si>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</si>
  <si>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</si>
  <si>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</si>
  <si>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</si>
  <si>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</si>
  <si>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</si>
  <si>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</si>
  <si>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</si>
  <si>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</si>
  <si>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</si>
  <si>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</si>
  <si>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</si>
  <si>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</si>
  <si>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</si>
  <si>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</si>
  <si>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</si>
  <si>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</si>
  <si>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</si>
  <si>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</si>
  <si>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</si>
  <si>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</si>
  <si>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</si>
  <si>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</si>
  <si>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</si>
  <si>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</si>
  <si>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</si>
  <si>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</si>
  <si>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</si>
  <si>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</si>
  <si>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</si>
  <si>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</si>
  <si>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</si>
  <si>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</si>
  <si>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</si>
  <si>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</si>
  <si>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</si>
  <si>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</si>
  <si>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</si>
  <si>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</si>
  <si>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</si>
  <si>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</si>
  <si>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</si>
  <si>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</si>
  <si>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</si>
  <si>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</si>
  <si>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</si>
  <si>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</si>
  <si>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</si>
  <si>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</si>
  <si>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</si>
  <si>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</si>
  <si>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</si>
  <si>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</si>
  <si>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</si>
  <si>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</si>
  <si>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</si>
  <si>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</si>
  <si>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</si>
  <si>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</si>
  <si>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</si>
  <si>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</si>
  <si>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</si>
  <si>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</si>
  <si>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</si>
  <si>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</si>
  <si>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</si>
  <si>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</si>
  <si>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</si>
  <si>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</si>
  <si>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</si>
  <si>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</si>
  <si>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</si>
  <si>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</si>
  <si>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</si>
  <si>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</si>
  <si>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</si>
  <si>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</si>
  <si>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</si>
  <si>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</si>
  <si>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</si>
  <si>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</si>
  <si>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</si>
  <si>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</si>
  <si>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</si>
  <si>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</si>
  <si>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</si>
  <si>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</si>
  <si>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</si>
  <si>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</si>
  <si>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</si>
  <si>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</si>
  <si>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</si>
  <si>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</si>
  <si>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</si>
  <si>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</si>
  <si>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</si>
  <si>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</si>
  <si>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</si>
  <si>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</si>
  <si>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</si>
  <si>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</si>
  <si>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</si>
  <si>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</si>
  <si>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</si>
  <si>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</si>
  <si>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</si>
  <si>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</si>
  <si>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</si>
  <si>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</si>
  <si>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</si>
  <si>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</si>
  <si>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</si>
  <si>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</si>
  <si>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</si>
  <si>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</si>
  <si>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</si>
  <si>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</si>
  <si>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</si>
  <si>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</si>
  <si>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</si>
  <si>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</si>
  <si>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</si>
  <si>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</si>
  <si>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</si>
  <si>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</si>
  <si>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</si>
  <si>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</si>
  <si>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</si>
  <si>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</si>
  <si>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</si>
  <si>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</si>
  <si>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</si>
  <si>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</si>
  <si>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</si>
  <si>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</si>
  <si>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</si>
  <si>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</si>
  <si>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</si>
  <si>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</si>
  <si>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</si>
  <si>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</si>
  <si>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</si>
  <si>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</si>
  <si>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</si>
  <si>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</si>
  <si>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</si>
  <si>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</si>
  <si>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</si>
  <si>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</si>
  <si>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</si>
  <si>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</si>
  <si>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</si>
  <si>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</si>
  <si>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</si>
  <si>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</si>
  <si>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</si>
  <si>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</si>
  <si>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</si>
  <si>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</si>
  <si>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</si>
  <si>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</si>
  <si>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</si>
  <si>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</si>
  <si>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</si>
  <si>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</si>
  <si>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</si>
  <si>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</si>
  <si>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</si>
  <si>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</si>
  <si>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</si>
  <si>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</si>
  <si>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</si>
  <si>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</si>
  <si>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</si>
  <si>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</si>
  <si>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</si>
  <si>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</si>
  <si>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</si>
  <si>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</si>
  <si>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</si>
  <si>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</si>
  <si>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</si>
  <si>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</si>
  <si>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</si>
  <si>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</si>
  <si>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</si>
  <si>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</si>
  <si>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</si>
  <si>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</si>
  <si>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</si>
  <si>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</si>
  <si>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</si>
  <si>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</si>
  <si>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</si>
  <si>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</si>
  <si>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</si>
  <si>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</si>
  <si>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</si>
  <si>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</si>
  <si>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</si>
  <si>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</si>
  <si>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</si>
  <si>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</si>
  <si>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</si>
  <si>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</si>
  <si>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</si>
  <si>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</si>
  <si>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</si>
  <si>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</si>
  <si>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</si>
  <si>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</si>
  <si>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</si>
  <si>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</si>
  <si>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</si>
  <si>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</si>
  <si>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</si>
  <si>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</si>
  <si>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</si>
  <si>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</si>
  <si>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</si>
  <si>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</si>
  <si>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</si>
  <si>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</si>
  <si>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</si>
  <si>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</si>
  <si>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</si>
  <si>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</si>
  <si>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</si>
  <si>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</si>
  <si>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</si>
  <si>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</si>
  <si>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</si>
  <si>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</si>
  <si>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</si>
  <si>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</si>
  <si>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</si>
  <si>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</si>
  <si>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</si>
  <si>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</si>
  <si>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</si>
  <si>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</si>
  <si>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</si>
  <si>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</si>
  <si>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</si>
  <si>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</si>
  <si>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</si>
  <si>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</si>
  <si>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</si>
  <si>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</si>
  <si>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</si>
  <si>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</si>
  <si>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</si>
  <si>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</si>
  <si>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</si>
  <si>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</si>
  <si>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</si>
  <si>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</si>
  <si>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</si>
  <si>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</si>
  <si>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</si>
  <si>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</si>
  <si>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</si>
  <si>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</si>
  <si>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</si>
  <si>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</si>
  <si>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</si>
  <si>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</si>
  <si>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</si>
  <si>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</si>
  <si>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</si>
  <si>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</si>
  <si>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</si>
  <si>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</si>
  <si>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</si>
  <si>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</si>
  <si>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</si>
  <si>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</si>
  <si>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</si>
  <si>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</si>
  <si>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</si>
  <si>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</si>
  <si>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</si>
  <si>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</si>
  <si>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</si>
  <si>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</si>
  <si>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</si>
  <si>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</si>
  <si>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</si>
  <si>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</si>
  <si>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</si>
  <si>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</si>
  <si>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</si>
  <si>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</si>
  <si>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</si>
  <si>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</si>
  <si>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</si>
  <si>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</si>
  <si>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</si>
  <si>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</si>
  <si>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</si>
  <si>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</si>
  <si>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</si>
  <si>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</si>
  <si>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</si>
  <si>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</si>
  <si>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</si>
  <si>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</si>
  <si>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</si>
  <si>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</si>
  <si>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</si>
  <si>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</si>
  <si>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</si>
  <si>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</si>
  <si>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</si>
  <si>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</si>
  <si>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</si>
  <si>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</si>
  <si>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</si>
  <si>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</si>
  <si>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</si>
  <si>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</si>
  <si>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</si>
  <si>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</si>
  <si>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</si>
  <si>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</si>
  <si>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</si>
  <si>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</si>
  <si>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</si>
  <si>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</si>
  <si>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</si>
  <si>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</si>
  <si>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</si>
  <si>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</si>
  <si>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</si>
  <si>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</si>
  <si>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</si>
  <si>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</si>
  <si>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</si>
  <si>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</si>
  <si>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</si>
  <si>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</si>
  <si>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</si>
  <si>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</si>
  <si>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</si>
  <si>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</si>
  <si>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</si>
  <si>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</si>
  <si>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</si>
  <si>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</si>
  <si>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</si>
  <si>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</si>
  <si>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</si>
  <si>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</si>
  <si>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</si>
  <si>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</si>
  <si>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</si>
  <si>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</si>
  <si>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</si>
  <si>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</si>
  <si>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</si>
  <si>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</si>
  <si>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</si>
  <si>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</si>
  <si>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</si>
  <si>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</si>
  <si>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</si>
  <si>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</si>
  <si>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</si>
  <si>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</si>
  <si>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</si>
  <si>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</si>
  <si>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</si>
  <si>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</si>
  <si>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</si>
  <si>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</si>
  <si>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</si>
  <si>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</si>
  <si>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</si>
  <si>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</si>
  <si>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</si>
  <si>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</si>
  <si>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</si>
  <si>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</si>
  <si>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</si>
  <si>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</si>
  <si>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</si>
  <si>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</si>
  <si>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</si>
  <si>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</si>
  <si>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</si>
  <si>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</si>
  <si>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</si>
  <si>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</si>
  <si>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</si>
  <si>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</si>
  <si>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</si>
  <si>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</si>
  <si>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</si>
  <si>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</si>
  <si>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</si>
  <si>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</si>
  <si>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</si>
  <si>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</si>
  <si>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</si>
  <si>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</si>
  <si>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</si>
  <si>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</si>
  <si>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</si>
  <si>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</si>
  <si>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</si>
  <si>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</si>
  <si>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</si>
  <si>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</si>
  <si>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</si>
  <si>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</si>
  <si>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</si>
  <si>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</si>
  <si>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</si>
  <si>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</si>
  <si>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</si>
  <si>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</si>
  <si>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</si>
  <si>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</si>
  <si>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</si>
  <si>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</si>
  <si>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</si>
  <si>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</si>
  <si>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</si>
  <si>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</si>
  <si>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</si>
  <si>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</si>
  <si>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</si>
  <si>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</si>
  <si>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</si>
  <si>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</si>
  <si>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</si>
  <si>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</si>
  <si>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</si>
  <si>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</si>
  <si>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</si>
  <si>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</si>
  <si>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</si>
  <si>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</si>
  <si>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</si>
  <si>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</si>
  <si>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</si>
  <si>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</si>
  <si>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</si>
  <si>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</si>
  <si>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</si>
  <si>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</si>
  <si>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</si>
  <si>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</si>
  <si>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</si>
  <si>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</si>
  <si>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</si>
  <si>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</si>
  <si>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</si>
  <si>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</si>
  <si>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</si>
  <si>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</si>
  <si>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</si>
  <si>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</si>
  <si>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</si>
  <si>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</si>
  <si>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</si>
  <si>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</si>
  <si>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</si>
  <si>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</si>
  <si>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</si>
  <si>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</si>
  <si>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</si>
  <si>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</si>
  <si>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</si>
  <si>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</si>
  <si>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</si>
  <si>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</si>
  <si>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</si>
  <si>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</si>
  <si>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</si>
  <si>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</si>
  <si>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</si>
  <si>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</si>
  <si>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</si>
  <si>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</si>
  <si>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</si>
  <si>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</si>
  <si>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</si>
  <si>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</si>
  <si>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</si>
  <si>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</si>
  <si>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</si>
  <si>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</si>
  <si>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</si>
  <si>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</si>
  <si>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</si>
  <si>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</si>
  <si>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</si>
  <si>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</si>
  <si>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</si>
  <si>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</si>
  <si>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</si>
  <si>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</si>
  <si>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</si>
  <si>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</si>
  <si>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</si>
  <si>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</si>
  <si>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</si>
  <si>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</si>
  <si>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</si>
  <si>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</si>
  <si>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</si>
  <si>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</si>
  <si>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</si>
  <si>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</si>
  <si>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</si>
  <si>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</si>
  <si>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</si>
  <si>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</si>
  <si>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</si>
  <si>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</si>
  <si>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</si>
  <si>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</si>
  <si>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</si>
  <si>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</si>
  <si>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</si>
  <si>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</si>
  <si>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</si>
  <si>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</si>
  <si>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</si>
  <si>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</si>
  <si>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</si>
  <si>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</si>
  <si>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</si>
  <si>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</si>
  <si>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</si>
  <si>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</si>
  <si>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</si>
  <si>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</si>
  <si>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</si>
  <si>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</si>
  <si>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</si>
  <si>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</si>
  <si>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</si>
  <si>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</si>
  <si>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</si>
  <si>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</si>
  <si>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</si>
  <si>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</si>
  <si>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</si>
  <si>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</si>
  <si>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</si>
  <si>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</si>
  <si>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</si>
  <si>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</si>
  <si>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</si>
  <si>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</si>
  <si>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</si>
  <si>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</si>
  <si>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</si>
  <si>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</si>
  <si>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</si>
  <si>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</si>
  <si>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</si>
  <si>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</si>
  <si>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</si>
  <si>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</si>
  <si>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</si>
  <si>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</si>
  <si>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</si>
  <si>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</si>
  <si>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</si>
  <si>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</si>
  <si>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</si>
  <si>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</si>
  <si>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</si>
  <si>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</si>
  <si>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</si>
  <si>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</si>
  <si>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</si>
  <si>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</si>
  <si>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</si>
  <si>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</si>
  <si>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</si>
  <si>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</si>
  <si>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</si>
  <si>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</si>
  <si>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</si>
  <si>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</si>
  <si>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</si>
  <si>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</si>
  <si>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</si>
  <si>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</si>
  <si>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</si>
  <si>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</si>
  <si>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</si>
  <si>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</si>
  <si>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</si>
  <si>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</si>
  <si>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</si>
  <si>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</si>
  <si>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</si>
  <si>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</si>
  <si>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</si>
  <si>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</si>
  <si>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</si>
  <si>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</si>
  <si>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</si>
  <si>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</si>
  <si>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</si>
  <si>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</si>
  <si>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</si>
  <si>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</si>
  <si>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</si>
  <si>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</si>
  <si>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</si>
  <si>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</si>
  <si>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</si>
  <si>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</si>
  <si>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</si>
  <si>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</si>
  <si>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</si>
  <si>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</si>
  <si>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</si>
  <si>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</si>
  <si>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</si>
  <si>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</si>
  <si>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</si>
  <si>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</si>
  <si>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</si>
  <si>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</si>
  <si>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</si>
  <si>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</si>
  <si>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</si>
  <si>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</si>
  <si>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</si>
  <si>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</si>
  <si>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</si>
  <si>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</si>
  <si>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</si>
  <si>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</si>
  <si>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</si>
  <si>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</si>
  <si>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</si>
  <si>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</si>
  <si>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</si>
  <si>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</si>
  <si>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</si>
  <si>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</si>
  <si>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</si>
  <si>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</si>
  <si>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</si>
  <si>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</si>
  <si>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</si>
  <si>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</si>
  <si>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</si>
  <si>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</si>
  <si>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</si>
  <si>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</si>
  <si>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</si>
  <si>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</si>
  <si>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</si>
  <si>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</si>
  <si>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</si>
  <si>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</si>
  <si>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</si>
  <si>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</si>
  <si>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</si>
  <si>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</si>
  <si>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</si>
  <si>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</si>
  <si>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</si>
  <si>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</si>
  <si>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</si>
  <si>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</si>
  <si>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</si>
  <si>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</si>
  <si>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</si>
  <si>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</si>
  <si>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</si>
  <si>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</si>
  <si>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</si>
  <si>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</si>
  <si>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</si>
  <si>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</si>
  <si>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</si>
  <si>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</si>
  <si>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</si>
  <si>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</si>
  <si>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</si>
  <si>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</si>
  <si>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</si>
  <si>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</si>
  <si>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</si>
  <si>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</si>
  <si>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</si>
  <si>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</si>
  <si>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</si>
  <si>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</si>
  <si>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</si>
  <si>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</si>
  <si>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</si>
  <si>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</si>
  <si>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</si>
  <si>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</si>
  <si>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</si>
  <si>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</si>
  <si>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</si>
  <si>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</si>
  <si>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</si>
  <si>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</si>
  <si>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</si>
  <si>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</si>
  <si>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</si>
  <si>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</si>
  <si>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</si>
  <si>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</si>
  <si>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</si>
  <si>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</si>
  <si>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</si>
  <si>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</si>
  <si>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</si>
  <si>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</si>
  <si>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</si>
  <si>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</si>
  <si>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</si>
  <si>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</si>
  <si>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</si>
  <si>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</si>
  <si>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</si>
  <si>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</si>
  <si>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</si>
  <si>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</si>
  <si>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</si>
  <si>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</si>
  <si>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</si>
  <si>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</si>
  <si>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</si>
  <si>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</si>
  <si>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</si>
  <si>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</si>
  <si>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</si>
  <si>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</si>
  <si>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</si>
  <si>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</si>
  <si>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</si>
  <si>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</si>
  <si>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</si>
  <si>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</si>
  <si>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</si>
  <si>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</si>
  <si>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</si>
  <si>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</si>
  <si>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</si>
  <si>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</si>
  <si>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</si>
  <si>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</si>
  <si>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</si>
  <si>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</si>
  <si>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</si>
  <si>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</si>
  <si>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</si>
  <si>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</si>
  <si>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</si>
  <si>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</si>
  <si>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</si>
  <si>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</si>
  <si>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</si>
  <si>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</si>
  <si>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</si>
  <si>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</si>
  <si>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</si>
  <si>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</si>
  <si>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</si>
  <si>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</si>
  <si>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</si>
  <si>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</si>
  <si>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</si>
  <si>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</si>
  <si>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</si>
  <si>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</si>
  <si>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</si>
  <si>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</si>
  <si>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</si>
  <si>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</si>
  <si>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</si>
  <si>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</si>
  <si>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</si>
  <si>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</si>
  <si>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</si>
  <si>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</si>
  <si>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</si>
  <si>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</si>
  <si>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</si>
  <si>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</si>
  <si>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</si>
  <si>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</si>
  <si>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</si>
  <si>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</si>
  <si>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</si>
  <si>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</si>
  <si>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</si>
  <si>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</si>
  <si>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</si>
  <si>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</si>
  <si>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</si>
  <si>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</si>
  <si>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</si>
  <si>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</si>
  <si>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</si>
  <si>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</si>
  <si>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</si>
  <si>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</si>
  <si>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</si>
  <si>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</si>
  <si>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</si>
  <si>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</si>
  <si>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</si>
  <si>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</si>
  <si>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</si>
  <si>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</si>
  <si>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</si>
  <si>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</si>
  <si>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</si>
  <si>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</si>
  <si>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</si>
  <si>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</si>
  <si>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</si>
  <si>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</si>
  <si>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</si>
  <si>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</si>
  <si>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</si>
  <si>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</si>
  <si>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</si>
  <si>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</si>
  <si>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</si>
  <si>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</si>
  <si>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</si>
  <si>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</si>
  <si>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</si>
  <si>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</si>
  <si>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</si>
  <si>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</si>
  <si>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</si>
  <si>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</si>
  <si>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</si>
  <si>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</si>
  <si>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</si>
  <si>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</si>
  <si>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</si>
  <si>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</si>
  <si>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</si>
  <si>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</si>
  <si>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</si>
  <si>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</si>
  <si>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</si>
  <si>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</si>
  <si>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</si>
  <si>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</si>
  <si>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</si>
  <si>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</si>
  <si>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</si>
  <si>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</si>
  <si>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</si>
  <si>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</si>
  <si>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</si>
  <si>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</si>
  <si>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</si>
  <si>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</si>
  <si>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</si>
  <si>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</si>
  <si>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</si>
  <si>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</si>
  <si>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</si>
  <si>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</si>
  <si>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</si>
  <si>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</si>
  <si>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</si>
  <si>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</si>
  <si>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</si>
  <si>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</si>
  <si>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</si>
  <si>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</si>
  <si>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</si>
  <si>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</si>
  <si>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</si>
  <si>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</si>
  <si>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</si>
  <si>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</si>
  <si>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</si>
  <si>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</si>
  <si>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</si>
  <si>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</si>
  <si>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</si>
  <si>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</si>
  <si>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</si>
  <si>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</si>
  <si>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</si>
  <si>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</si>
  <si>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</si>
  <si>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</si>
  <si>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</si>
  <si>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</si>
  <si>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</si>
  <si>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</si>
  <si>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</si>
  <si>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</si>
  <si>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</si>
  <si>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</si>
  <si>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</si>
  <si>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</si>
  <si>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</si>
  <si>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</si>
  <si>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</si>
  <si>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</si>
  <si>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</si>
  <si>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</si>
  <si>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</si>
  <si>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</si>
  <si>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</si>
  <si>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</si>
  <si>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</si>
  <si>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</si>
  <si>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</si>
  <si>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</si>
  <si>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</si>
  <si>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</si>
  <si>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</si>
  <si>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</si>
  <si>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</si>
  <si>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</si>
  <si>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</si>
  <si>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</si>
  <si>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</si>
  <si>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</si>
  <si>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</si>
  <si>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</si>
  <si>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</si>
  <si>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</si>
  <si>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</si>
  <si>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</si>
  <si>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</si>
  <si>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</si>
  <si>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</si>
  <si>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</si>
  <si>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</si>
  <si>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</si>
  <si>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</si>
  <si>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</si>
  <si>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</si>
  <si>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</si>
  <si>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</si>
  <si>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</si>
  <si>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</si>
  <si>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</si>
  <si>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</si>
  <si>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</si>
  <si>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</si>
  <si>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</si>
  <si>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</si>
  <si>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</si>
  <si>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</si>
  <si>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</si>
  <si>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</si>
  <si>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</si>
  <si>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</si>
  <si>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</si>
  <si>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</si>
  <si>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</si>
  <si>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</si>
  <si>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</si>
  <si>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</si>
  <si>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</si>
  <si>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</si>
  <si>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</si>
  <si>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</si>
  <si>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</si>
  <si>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</si>
  <si>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</si>
  <si>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</si>
  <si>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</si>
  <si>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</si>
  <si>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</si>
  <si>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</si>
  <si>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</si>
  <si>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</si>
  <si>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</si>
  <si>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</si>
  <si>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</si>
  <si>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</si>
  <si>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</si>
  <si>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</si>
  <si>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</si>
  <si>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</si>
  <si>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</si>
  <si>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</si>
  <si>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</si>
  <si>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</si>
  <si>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</si>
  <si>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</si>
  <si>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</si>
  <si>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</si>
  <si>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</si>
  <si>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</si>
  <si>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</si>
  <si>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</si>
  <si>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</si>
  <si>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</si>
  <si>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</si>
  <si>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</si>
  <si>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</si>
  <si>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</si>
  <si>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</si>
  <si>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</si>
  <si>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</si>
  <si>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</si>
  <si>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</si>
  <si>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</si>
  <si>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</si>
  <si>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</si>
  <si>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</si>
  <si>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</si>
  <si>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</si>
  <si>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</si>
  <si>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</si>
  <si>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</si>
  <si>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</si>
  <si>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</si>
  <si>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</si>
  <si>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</si>
  <si>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</si>
  <si>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</si>
  <si>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</si>
  <si>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</si>
  <si>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</si>
  <si>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</si>
  <si>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</si>
  <si>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</si>
  <si>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</si>
  <si>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</si>
  <si>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</si>
  <si>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</si>
  <si>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</si>
  <si>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</si>
  <si>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</si>
  <si>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</si>
  <si>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</si>
  <si>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</si>
  <si>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</si>
  <si>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</si>
  <si>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</si>
  <si>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</si>
  <si>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</si>
  <si>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</si>
  <si>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</si>
  <si>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</si>
  <si>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</si>
  <si>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</si>
  <si>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</si>
  <si>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</si>
  <si>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</si>
  <si>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</si>
  <si>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</si>
  <si>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</si>
  <si>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</si>
  <si>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</si>
  <si>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</si>
  <si>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</si>
  <si>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</si>
  <si>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</si>
  <si>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</si>
  <si>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</si>
  <si>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</si>
  <si>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</si>
  <si>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</si>
  <si>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</si>
  <si>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</si>
  <si>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</si>
  <si>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</si>
  <si>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</si>
  <si>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</si>
  <si>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</si>
  <si>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</si>
  <si>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</si>
  <si>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</si>
  <si>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</si>
  <si>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</si>
  <si>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</si>
  <si>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</si>
  <si>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</si>
  <si>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</si>
  <si>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</si>
  <si>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</si>
  <si>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</si>
  <si>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</si>
  <si>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</si>
  <si>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</si>
  <si>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</si>
  <si>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</si>
  <si>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</si>
  <si>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</si>
  <si>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</si>
  <si>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</si>
  <si>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</si>
  <si>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</si>
  <si>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</si>
  <si>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</si>
  <si>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</si>
  <si>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</si>
  <si>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</si>
  <si>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</si>
  <si>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</si>
  <si>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</si>
  <si>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</si>
  <si>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</si>
  <si>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</si>
  <si>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</si>
  <si>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</si>
  <si>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</si>
  <si>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</si>
  <si>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</si>
  <si>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</si>
  <si>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</si>
  <si>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</si>
  <si>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</si>
  <si>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</si>
  <si>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</si>
  <si>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</si>
  <si>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</si>
  <si>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</si>
  <si>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</si>
  <si>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</si>
  <si>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</si>
  <si>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</si>
  <si>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</si>
  <si>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</si>
  <si>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</si>
  <si>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</si>
  <si>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</si>
  <si>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</si>
  <si>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</si>
  <si>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</si>
  <si>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</si>
  <si>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</si>
  <si>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</si>
  <si>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</si>
  <si>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</si>
  <si>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</si>
  <si>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</si>
  <si>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</si>
  <si>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</si>
  <si>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</si>
  <si>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</si>
  <si>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</si>
  <si>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</si>
  <si>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</si>
  <si>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</si>
  <si>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</si>
  <si>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</si>
  <si>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</si>
  <si>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</si>
  <si>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</si>
  <si>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</si>
  <si>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</si>
  <si>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</si>
  <si>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</si>
  <si>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</si>
  <si>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</si>
  <si>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</si>
  <si>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</si>
  <si>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</si>
  <si>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</si>
  <si>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</si>
  <si>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</si>
  <si>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</si>
  <si>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</si>
  <si>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</si>
  <si>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</si>
  <si>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</si>
  <si>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</si>
  <si>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</si>
  <si>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</si>
  <si>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</si>
  <si>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</si>
  <si>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</si>
  <si>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</si>
  <si>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</si>
  <si>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</si>
  <si>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</si>
  <si>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</si>
  <si>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</si>
  <si>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</si>
  <si>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</si>
  <si>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</si>
  <si>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</si>
  <si>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</si>
  <si>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</si>
  <si>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</si>
  <si>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</si>
  <si>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</si>
  <si>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</si>
  <si>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</si>
  <si>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</si>
  <si>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</si>
  <si>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</si>
  <si>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</si>
  <si>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</si>
  <si>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</si>
  <si>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</si>
  <si>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</si>
  <si>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</si>
  <si>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</si>
  <si>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</si>
  <si>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</si>
  <si>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</si>
  <si>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</si>
  <si>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</si>
  <si>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</si>
  <si>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</si>
  <si>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</si>
  <si>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</si>
  <si>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</si>
  <si>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</si>
  <si>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</si>
  <si>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</si>
  <si>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</si>
  <si>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</si>
  <si>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</si>
  <si>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</si>
  <si>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</si>
  <si>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</si>
  <si>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</si>
  <si>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</si>
  <si>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</si>
  <si>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</si>
  <si>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</si>
  <si>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</si>
  <si>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</si>
  <si>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</si>
  <si>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</si>
  <si>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</si>
  <si>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</si>
  <si>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</si>
  <si>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</si>
  <si>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</si>
  <si>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</si>
  <si>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</si>
  <si>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</si>
  <si>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</si>
  <si>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</si>
  <si>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</si>
  <si>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</si>
  <si>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</si>
  <si>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</si>
  <si>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</si>
  <si>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</si>
  <si>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</si>
  <si>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</si>
  <si>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</si>
  <si>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</si>
  <si>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</si>
  <si>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</si>
  <si>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</si>
  <si>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</si>
  <si>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</si>
  <si>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</si>
  <si>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</si>
  <si>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</si>
  <si>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</si>
  <si>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</si>
  <si>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</si>
  <si>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</si>
  <si>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</si>
  <si>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</si>
  <si>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</si>
  <si>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</si>
  <si>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</si>
  <si>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</si>
  <si>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</si>
  <si>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</si>
  <si>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</si>
  <si>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</si>
  <si>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</si>
  <si>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</si>
  <si>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</si>
  <si>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</si>
  <si>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</si>
  <si>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</si>
  <si>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</si>
  <si>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</si>
  <si>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</si>
  <si>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</si>
  <si>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</si>
  <si>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</si>
  <si>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</si>
  <si>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</si>
  <si>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</si>
  <si>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</si>
  <si>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</si>
  <si>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</si>
  <si>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</si>
  <si>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</si>
  <si>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</si>
  <si>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</si>
  <si>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</si>
  <si>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</si>
  <si>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</si>
  <si>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</si>
  <si>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</si>
  <si>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</si>
  <si>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</si>
  <si>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</si>
  <si>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</si>
  <si>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</si>
  <si>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</si>
  <si>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</si>
  <si>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</si>
  <si>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</si>
  <si>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</si>
  <si>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</si>
  <si>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</si>
  <si>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</si>
  <si>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</si>
  <si>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</si>
  <si>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</si>
  <si>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</si>
  <si>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</si>
  <si>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</si>
  <si>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</si>
  <si>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</si>
  <si>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</si>
  <si>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</si>
  <si>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</si>
  <si>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</si>
  <si>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</si>
  <si>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</si>
  <si>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</si>
  <si>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</si>
  <si>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</si>
  <si>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</si>
  <si>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</si>
  <si>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</si>
  <si>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</si>
  <si>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</si>
  <si>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</si>
  <si>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</si>
  <si>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</si>
  <si>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</si>
  <si>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</si>
  <si>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</si>
  <si>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</si>
  <si>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</si>
  <si>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</si>
  <si>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</si>
  <si>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</si>
  <si>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</si>
  <si>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</si>
  <si>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</si>
  <si>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</si>
  <si>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</si>
  <si>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</si>
  <si>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</si>
  <si>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</si>
  <si>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</si>
  <si>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</si>
  <si>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</si>
  <si>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</si>
  <si>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</si>
  <si>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</si>
  <si>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</si>
  <si>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</si>
  <si>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</si>
  <si>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</si>
  <si>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</si>
  <si>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</si>
  <si>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</si>
  <si>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</si>
  <si>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</si>
  <si>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</si>
  <si>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</si>
  <si>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</si>
  <si>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</si>
  <si>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</si>
  <si>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</si>
  <si>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</si>
  <si>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</si>
  <si>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</si>
  <si>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</si>
  <si>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</si>
  <si>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</si>
  <si>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</si>
  <si>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</si>
  <si>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</si>
  <si>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</si>
  <si>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</si>
  <si>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</si>
  <si>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</si>
  <si>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</si>
  <si>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</si>
  <si>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</si>
  <si>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</si>
  <si>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</si>
  <si>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</si>
  <si>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</si>
  <si>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</si>
  <si>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</si>
  <si>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</si>
  <si>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</si>
  <si>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</si>
  <si>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</si>
  <si>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</si>
  <si>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</si>
  <si>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</si>
  <si>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</si>
  <si>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</si>
  <si>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</si>
  <si>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</si>
  <si>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</si>
  <si>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</si>
  <si>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</si>
  <si>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</si>
  <si>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</si>
  <si>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</si>
  <si>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</si>
  <si>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</si>
  <si>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</si>
  <si>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</si>
  <si>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</si>
  <si>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</si>
  <si>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</si>
  <si>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</si>
  <si>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</si>
  <si>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</si>
  <si>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</si>
  <si>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</si>
  <si>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</si>
  <si>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</si>
  <si>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</si>
  <si>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</si>
  <si>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</si>
  <si>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</si>
  <si>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</si>
  <si>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</si>
  <si>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</si>
  <si>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</si>
  <si>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</si>
  <si>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</si>
  <si>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</si>
  <si>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</si>
  <si>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</si>
  <si>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</si>
  <si>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</si>
  <si>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</si>
  <si>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</si>
  <si>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</si>
  <si>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</si>
  <si>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</si>
  <si>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</si>
  <si>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</si>
  <si>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</si>
  <si>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</si>
  <si>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</si>
  <si>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</si>
  <si>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</si>
  <si>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</si>
  <si>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</si>
  <si>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</si>
  <si>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</si>
  <si>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</si>
  <si>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</si>
  <si>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</si>
  <si>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</si>
  <si>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</si>
  <si>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</si>
  <si>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</si>
  <si>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</si>
  <si>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</si>
  <si>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</si>
  <si>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</si>
  <si>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</si>
  <si>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</si>
  <si>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</si>
  <si>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</si>
  <si>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</si>
  <si>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</si>
  <si>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</si>
  <si>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</si>
  <si>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</si>
  <si>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</si>
  <si>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</si>
  <si>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</si>
  <si>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</si>
  <si>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</si>
  <si>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</si>
  <si>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</si>
  <si>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</si>
  <si>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</si>
  <si>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</si>
  <si>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</si>
  <si>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</si>
  <si>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</si>
  <si>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</si>
  <si>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</si>
  <si>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</si>
  <si>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</si>
  <si>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</si>
  <si>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</si>
  <si>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</si>
  <si>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</si>
  <si>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</si>
  <si>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</si>
  <si>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</si>
  <si>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</si>
  <si>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</si>
  <si>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</si>
  <si>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</si>
  <si>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</si>
  <si>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</si>
  <si>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</si>
  <si>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</si>
  <si>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</si>
  <si>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</si>
  <si>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</si>
  <si>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</si>
  <si>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</si>
  <si>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</si>
  <si>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</si>
  <si>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</si>
  <si>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</si>
  <si>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</si>
  <si>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</si>
  <si>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</si>
  <si>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</si>
  <si>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</si>
  <si>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</si>
  <si>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</si>
  <si>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</si>
  <si>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</si>
  <si>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</si>
  <si>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</si>
  <si>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</si>
  <si>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</si>
  <si>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</si>
  <si>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</si>
  <si>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</si>
  <si>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</si>
  <si>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</si>
  <si>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</si>
  <si>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</si>
  <si>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</si>
  <si>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</si>
  <si>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</si>
  <si>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</si>
  <si>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</si>
  <si>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</si>
  <si>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</si>
  <si>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</si>
  <si>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</si>
  <si>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</si>
  <si>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</si>
  <si>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</si>
  <si>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</si>
  <si>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</si>
  <si>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</si>
  <si>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</si>
  <si>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</si>
  <si>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</si>
  <si>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</si>
  <si>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</si>
  <si>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</si>
  <si>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</si>
  <si>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</si>
  <si>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</si>
  <si>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</si>
  <si>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</si>
  <si>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</si>
  <si>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</si>
  <si>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</si>
  <si>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</si>
  <si>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</si>
  <si>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</si>
  <si>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</si>
  <si>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</si>
  <si>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</si>
  <si>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</si>
  <si>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</si>
  <si>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</si>
  <si>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</si>
  <si>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</si>
  <si>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</si>
  <si>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</si>
  <si>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</si>
  <si>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</si>
  <si>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</si>
  <si>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</si>
  <si>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</si>
  <si>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</si>
  <si>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</si>
  <si>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</si>
  <si>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</si>
  <si>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</si>
  <si>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</si>
  <si>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</si>
  <si>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</si>
  <si>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</si>
  <si>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</si>
  <si>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</si>
  <si>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</si>
  <si>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</si>
  <si>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</si>
  <si>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</si>
  <si>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</si>
  <si>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</si>
  <si>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</si>
  <si>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</si>
  <si>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</si>
  <si>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</si>
  <si>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</si>
  <si>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</si>
  <si>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</si>
  <si>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</si>
  <si>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</si>
  <si>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</si>
  <si>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</si>
  <si>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</si>
  <si>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</si>
  <si>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</si>
  <si>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</si>
  <si>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</si>
  <si>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</si>
  <si>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</si>
  <si>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</si>
  <si>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</si>
  <si>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</si>
  <si>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</si>
  <si>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</si>
  <si>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</si>
  <si>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</si>
  <si>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</si>
  <si>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</si>
  <si>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</si>
  <si>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</si>
  <si>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</si>
  <si>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</si>
  <si>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</si>
  <si>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</si>
  <si>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</si>
  <si>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</si>
  <si>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</si>
  <si>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</si>
  <si>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</si>
  <si>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</si>
  <si>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</si>
  <si>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</si>
  <si>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</si>
  <si>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</si>
  <si>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</si>
  <si>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</si>
  <si>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</si>
  <si>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</si>
  <si>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</si>
  <si>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</si>
  <si>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</si>
  <si>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</si>
  <si>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</si>
  <si>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</si>
  <si>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</si>
  <si>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</si>
  <si>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</si>
  <si>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</si>
  <si>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</si>
  <si>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</si>
  <si>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</si>
  <si>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</si>
  <si>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</si>
  <si>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</si>
  <si>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</si>
  <si>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</si>
  <si>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</si>
  <si>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</si>
  <si>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</si>
  <si>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</si>
  <si>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</si>
  <si>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</si>
  <si>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</si>
  <si>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</si>
  <si>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</si>
  <si>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</si>
  <si>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</si>
  <si>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</si>
  <si>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</si>
  <si>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</si>
  <si>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</si>
  <si>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</si>
  <si>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</si>
  <si>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</si>
  <si>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</si>
  <si>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</si>
  <si>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</si>
  <si>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</si>
  <si>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</si>
  <si>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</si>
  <si>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</si>
  <si>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</si>
  <si>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</si>
  <si>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</si>
  <si>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</si>
  <si>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</si>
  <si>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</si>
  <si>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</si>
  <si>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</si>
  <si>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</si>
  <si>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</si>
  <si>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</si>
  <si>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</si>
  <si>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</si>
  <si>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</si>
  <si>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</si>
  <si>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</si>
  <si>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</si>
  <si>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</si>
  <si>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</si>
  <si>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</si>
  <si>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</si>
  <si>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</si>
  <si>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</si>
  <si>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</si>
  <si>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</si>
  <si>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</si>
  <si>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</si>
  <si>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</si>
  <si>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</si>
  <si>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</si>
  <si>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</si>
  <si>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</si>
  <si>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</si>
  <si>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</si>
  <si>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</si>
  <si>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</si>
  <si>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</si>
  <si>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</si>
  <si>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</si>
  <si>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</si>
  <si>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</si>
  <si>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</si>
  <si>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</si>
  <si>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</si>
  <si>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</si>
  <si>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</si>
  <si>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</si>
  <si>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</si>
  <si>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</si>
  <si>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</si>
  <si>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</si>
  <si>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</si>
  <si>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</si>
  <si>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</si>
  <si>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</si>
  <si>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</si>
  <si>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</si>
  <si>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</si>
  <si>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</si>
  <si>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</si>
  <si>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</si>
  <si>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</si>
  <si>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</si>
  <si>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</si>
  <si>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</si>
  <si>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</si>
  <si>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</si>
  <si>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</si>
  <si>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</si>
  <si>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</si>
  <si>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</si>
  <si>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</si>
  <si>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</si>
  <si>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</si>
  <si>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</si>
  <si>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</si>
  <si>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</si>
  <si>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</si>
  <si>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</si>
  <si>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</si>
  <si>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</si>
  <si>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</si>
  <si>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</si>
  <si>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</si>
  <si>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</si>
  <si>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</si>
  <si>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</si>
  <si>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</si>
  <si>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</si>
  <si>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</si>
  <si>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</si>
  <si>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</si>
  <si>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</si>
  <si>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</si>
  <si>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</si>
  <si>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</si>
  <si>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</si>
  <si>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</si>
  <si>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</si>
  <si>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</si>
  <si>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</si>
  <si>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</si>
  <si>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</si>
  <si>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</si>
  <si>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</si>
  <si>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</si>
  <si>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</si>
  <si>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</si>
  <si>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</si>
  <si>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</si>
  <si>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</si>
  <si>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</si>
  <si>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</si>
  <si>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</si>
  <si>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</si>
  <si>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</si>
  <si>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</si>
  <si>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</si>
  <si>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</si>
  <si>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</si>
  <si>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</si>
  <si>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</si>
  <si>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</si>
  <si>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</si>
  <si>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</si>
  <si>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</si>
  <si>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</si>
  <si>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</si>
  <si>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</si>
  <si>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</si>
  <si>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</si>
  <si>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</si>
  <si>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</si>
  <si>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</si>
  <si>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</si>
  <si>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</si>
  <si>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</si>
  <si>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</si>
  <si>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</si>
  <si>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</si>
  <si>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</si>
  <si>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</si>
  <si>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</si>
  <si>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</si>
  <si>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</si>
  <si>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</si>
  <si>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</si>
  <si>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</si>
  <si>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</si>
  <si>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</si>
  <si>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</si>
  <si>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</si>
  <si>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</si>
  <si>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</si>
  <si>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</si>
  <si>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</si>
  <si>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</si>
  <si>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</si>
  <si>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</si>
  <si>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</si>
  <si>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</si>
  <si>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</si>
  <si>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</si>
  <si>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</si>
  <si>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</si>
  <si>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</si>
  <si>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</si>
  <si>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</si>
  <si>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</si>
  <si>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</si>
  <si>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</si>
  <si>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</si>
  <si>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</si>
  <si>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</si>
  <si>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</si>
  <si>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</si>
  <si>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</si>
  <si>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</si>
  <si>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</si>
  <si>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</si>
  <si>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</si>
  <si>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</si>
  <si>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</si>
  <si>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</si>
  <si>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</si>
  <si>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</si>
  <si>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</si>
  <si>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</si>
  <si>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</si>
  <si>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</si>
  <si>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</si>
  <si>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</si>
  <si>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</si>
  <si>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</si>
  <si>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</si>
  <si>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</si>
  <si>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</si>
  <si>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</si>
  <si>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</si>
  <si>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</si>
  <si>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</si>
  <si>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</si>
  <si>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</si>
  <si>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</si>
  <si>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</si>
  <si>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</si>
  <si>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</si>
  <si>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</si>
  <si>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</si>
  <si>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</si>
  <si>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</si>
  <si>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</si>
  <si>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</si>
  <si>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</si>
  <si>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</si>
  <si>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</si>
  <si>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</si>
  <si>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</si>
  <si>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</si>
  <si>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</si>
  <si>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</si>
  <si>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</si>
  <si>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</si>
  <si>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</si>
  <si>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</si>
  <si>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</si>
  <si>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</si>
  <si>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</si>
  <si>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</si>
  <si>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</si>
  <si>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</si>
  <si>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</si>
  <si>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</si>
  <si>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</si>
  <si>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</si>
  <si>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</si>
  <si>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</si>
  <si>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</si>
  <si>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</si>
  <si>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</si>
  <si>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</si>
  <si>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</si>
  <si>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</si>
  <si>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</si>
  <si>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</si>
  <si>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</si>
  <si>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</si>
  <si>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</si>
  <si>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</si>
  <si>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</si>
  <si>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</si>
  <si>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</si>
  <si>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</si>
  <si>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</si>
  <si>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</si>
  <si>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</si>
  <si>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</si>
  <si>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</si>
  <si>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</si>
  <si>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</si>
  <si>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</si>
  <si>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</si>
  <si>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</si>
  <si>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</si>
  <si>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</si>
  <si>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</si>
  <si>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</si>
  <si>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</si>
  <si>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</si>
  <si>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</si>
  <si>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</si>
  <si>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</si>
  <si>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</si>
  <si>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</si>
  <si>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</si>
  <si>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</si>
  <si>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</si>
  <si>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</si>
  <si>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</si>
  <si>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</si>
  <si>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</si>
  <si>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</si>
  <si>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</si>
  <si>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</si>
  <si>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</si>
  <si>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</si>
  <si>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</si>
  <si>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</si>
  <si>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</si>
  <si>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</si>
  <si>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</si>
  <si>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</si>
  <si>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</si>
  <si>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</si>
  <si>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</si>
  <si>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</si>
  <si>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</si>
  <si>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</si>
  <si>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</si>
  <si>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</si>
  <si>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</si>
  <si>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</si>
  <si>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</si>
  <si>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</si>
  <si>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</si>
  <si>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</si>
  <si>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</si>
  <si>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</si>
  <si>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</si>
  <si>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</si>
  <si>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</si>
  <si>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</si>
  <si>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</si>
  <si>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</si>
  <si>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</si>
  <si>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</si>
  <si>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</si>
  <si>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</si>
  <si>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</si>
  <si>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</si>
  <si>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</si>
  <si>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</si>
  <si>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</si>
  <si>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</si>
  <si>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</si>
  <si>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</si>
  <si>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</si>
  <si>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</si>
  <si>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</si>
  <si>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</si>
  <si>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</si>
  <si>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</si>
  <si>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</si>
  <si>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</si>
  <si>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</si>
  <si>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</si>
  <si>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</si>
  <si>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</si>
  <si>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</si>
  <si>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</si>
  <si>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</si>
  <si>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</si>
  <si>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</si>
  <si>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</si>
  <si>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</si>
  <si>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</si>
  <si>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</si>
  <si>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</si>
  <si>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</si>
  <si>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</si>
  <si>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</si>
  <si>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</si>
  <si>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</si>
  <si>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</si>
  <si>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</si>
  <si>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</si>
  <si>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</si>
  <si>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</si>
  <si>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</si>
  <si>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</si>
  <si>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</si>
  <si>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</si>
  <si>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</si>
  <si>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</si>
  <si>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</si>
  <si>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</si>
  <si>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</si>
  <si>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</si>
  <si>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</si>
  <si>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</si>
  <si>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</si>
  <si>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</si>
  <si>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</si>
  <si>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</si>
  <si>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</si>
  <si>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</si>
  <si>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</si>
  <si>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</si>
  <si>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</si>
  <si>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</si>
  <si>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</si>
  <si>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</si>
  <si>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</si>
  <si>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</si>
  <si>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</si>
  <si>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</si>
  <si>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</si>
  <si>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</si>
  <si>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</si>
  <si>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</si>
  <si>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</si>
  <si>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</si>
  <si>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</si>
  <si>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</si>
  <si>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</si>
  <si>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</si>
  <si>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</si>
  <si>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</si>
  <si>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</si>
  <si>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</si>
  <si>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</si>
  <si>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</si>
  <si>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</si>
  <si>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</si>
  <si>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</si>
  <si>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</si>
  <si>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</si>
  <si>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</si>
  <si>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</si>
  <si>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</si>
  <si>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</si>
  <si>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</si>
  <si>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</si>
  <si>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</si>
  <si>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</si>
  <si>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</si>
  <si>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</si>
  <si>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</si>
  <si>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</si>
  <si>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</si>
  <si>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</si>
  <si>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</si>
  <si>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</si>
  <si>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</si>
  <si>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</si>
  <si>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</si>
  <si>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</si>
  <si>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</si>
  <si>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</si>
  <si>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</si>
  <si>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</si>
  <si>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</si>
  <si>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</si>
  <si>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</si>
  <si>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</si>
  <si>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</si>
  <si>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</si>
  <si>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</si>
  <si>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</si>
  <si>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</si>
  <si>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</si>
  <si>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</si>
  <si>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</si>
  <si>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</si>
  <si>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</si>
  <si>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</si>
  <si>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</si>
  <si>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</si>
  <si>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</si>
  <si>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</si>
  <si>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</si>
  <si>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</si>
  <si>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</si>
  <si>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</si>
  <si>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</si>
  <si>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</si>
  <si>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</si>
  <si>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</si>
  <si>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</si>
  <si>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</si>
  <si>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</si>
  <si>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</si>
  <si>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</si>
  <si>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</si>
  <si>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</si>
  <si>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</si>
  <si>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</si>
  <si>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</si>
  <si>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</si>
  <si>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</si>
  <si>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</si>
  <si>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</si>
  <si>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</si>
  <si>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</si>
  <si>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</si>
  <si>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</si>
  <si>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</si>
  <si>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</si>
  <si>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</si>
  <si>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</si>
  <si>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</si>
  <si>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</si>
  <si>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</si>
  <si>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</si>
  <si>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</si>
  <si>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</si>
  <si>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</si>
  <si>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</si>
  <si>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</si>
  <si>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</si>
  <si>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</si>
  <si>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</si>
  <si>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</si>
  <si>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</si>
  <si>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</si>
  <si>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</si>
  <si>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</si>
  <si>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</si>
  <si>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</si>
  <si>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</si>
  <si>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</si>
  <si>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</si>
  <si>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</si>
  <si>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</si>
  <si>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</si>
  <si>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</si>
  <si>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</si>
  <si>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</si>
  <si>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</si>
  <si>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</si>
  <si>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</si>
  <si>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</si>
  <si>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</si>
  <si>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</si>
  <si>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</si>
  <si>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</si>
  <si>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</si>
  <si>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</si>
  <si>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</si>
  <si>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</si>
  <si>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</si>
  <si>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</si>
  <si>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</si>
  <si>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</si>
  <si>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</si>
  <si>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</si>
  <si>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</si>
  <si>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</si>
  <si>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</si>
  <si>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</si>
  <si>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</si>
  <si>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</si>
  <si>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</si>
  <si>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</si>
  <si>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</si>
  <si>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</si>
  <si>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</si>
  <si>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</si>
  <si>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</si>
  <si>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</si>
  <si>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</si>
  <si>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</si>
  <si>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</si>
  <si>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</si>
  <si>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</si>
  <si>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</si>
  <si>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</si>
  <si>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</si>
  <si>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</si>
  <si>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</si>
  <si>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</si>
  <si>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</si>
  <si>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</si>
  <si>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</si>
  <si>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</si>
  <si>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</si>
  <si>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</si>
  <si>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</si>
  <si>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</si>
  <si>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</si>
  <si>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</si>
  <si>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</si>
  <si>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</si>
  <si>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</si>
  <si>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</si>
  <si>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</si>
  <si>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</si>
  <si>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</si>
  <si>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</si>
  <si>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</si>
  <si>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</si>
  <si>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</si>
  <si>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</si>
  <si>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</si>
  <si>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</si>
  <si>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</si>
  <si>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</si>
  <si>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</si>
  <si>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</si>
  <si>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</si>
  <si>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</si>
  <si>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</si>
  <si>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</si>
  <si>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</si>
  <si>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</si>
  <si>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</si>
  <si>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</si>
  <si>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</si>
  <si>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</si>
  <si>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</si>
  <si>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</si>
  <si>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</si>
  <si>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</si>
  <si>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</si>
  <si>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</si>
  <si>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</si>
  <si>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</si>
  <si>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</si>
  <si>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</si>
  <si>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</si>
  <si>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</si>
  <si>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</si>
  <si>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</si>
  <si>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</si>
  <si>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</si>
  <si>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</si>
  <si>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</si>
  <si>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</si>
  <si>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</si>
  <si>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</si>
  <si>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</si>
  <si>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</si>
  <si>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</si>
  <si>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</si>
  <si>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</si>
  <si>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</si>
  <si>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</si>
  <si>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</si>
  <si>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</si>
  <si>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</si>
  <si>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</si>
  <si>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</si>
  <si>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</si>
  <si>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</si>
  <si>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</si>
  <si>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</si>
  <si>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</si>
  <si>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</si>
  <si>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</si>
  <si>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</si>
  <si>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</si>
  <si>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</si>
  <si>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</si>
  <si>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</si>
  <si>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</si>
  <si>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</si>
  <si>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</si>
  <si>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</si>
  <si>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</si>
  <si>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</si>
  <si>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</si>
  <si>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</si>
  <si>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</si>
  <si>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</si>
  <si>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</si>
  <si>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</si>
  <si>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</si>
  <si>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</si>
  <si>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</si>
  <si>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</si>
  <si>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</si>
  <si>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</si>
  <si>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</si>
  <si>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</si>
  <si>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</si>
  <si>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</si>
  <si>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</si>
  <si>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</si>
  <si>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</si>
  <si>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</si>
  <si>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</si>
  <si>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</si>
  <si>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</si>
  <si>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</si>
  <si>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</si>
  <si>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</si>
  <si>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</si>
  <si>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</si>
  <si>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</si>
  <si>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</si>
  <si>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</si>
  <si>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</si>
  <si>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</si>
  <si>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</si>
  <si>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</si>
  <si>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</si>
  <si>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</si>
  <si>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</si>
  <si>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</si>
  <si>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</si>
  <si>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</si>
  <si>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</si>
  <si>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</si>
  <si>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</si>
  <si>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</si>
  <si>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</si>
  <si>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</si>
  <si>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</si>
  <si>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</si>
  <si>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</si>
  <si>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</si>
  <si>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</si>
  <si>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</si>
  <si>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</si>
  <si>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</si>
  <si>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</si>
  <si>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</si>
  <si>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</si>
  <si>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</si>
  <si>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</si>
  <si>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</si>
  <si>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</si>
  <si>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</si>
  <si>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</si>
  <si>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</si>
  <si>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</si>
  <si>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</si>
  <si>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</si>
  <si>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</si>
  <si>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</si>
  <si>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</si>
  <si>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</si>
  <si>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</si>
  <si>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</si>
  <si>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</si>
  <si>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</si>
  <si>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</si>
  <si>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</si>
  <si>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</si>
  <si>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</si>
  <si>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</si>
  <si>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</si>
  <si>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</si>
  <si>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</si>
  <si>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</si>
  <si>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</si>
  <si>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</si>
  <si>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</si>
  <si>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</si>
  <si>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</si>
  <si>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</si>
  <si>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</si>
  <si>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</si>
  <si>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</si>
  <si>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</si>
  <si>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</si>
  <si>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</si>
  <si>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</si>
  <si>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</si>
  <si>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</si>
  <si>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</si>
  <si>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</si>
  <si>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</si>
  <si>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</si>
  <si>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</si>
  <si>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</si>
  <si>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</si>
  <si>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</si>
  <si>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</si>
  <si>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</si>
  <si>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</si>
  <si>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</si>
  <si>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</si>
  <si>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</si>
  <si>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</si>
  <si>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</si>
  <si>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</si>
  <si>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</si>
  <si>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</si>
  <si>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</si>
  <si>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</si>
  <si>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</si>
  <si>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</si>
  <si>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</si>
  <si>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</si>
  <si>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</si>
  <si>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</si>
  <si>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</si>
  <si>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</si>
  <si>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</si>
  <si>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</si>
  <si>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</si>
  <si>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</si>
  <si>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</si>
  <si>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</si>
  <si>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</si>
  <si>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</si>
  <si>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</si>
  <si>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</si>
  <si>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</si>
  <si>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</si>
  <si>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</si>
  <si>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</si>
  <si>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</si>
  <si>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</si>
  <si>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</si>
  <si>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</si>
  <si>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</si>
  <si>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</si>
  <si>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</si>
  <si>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</si>
  <si>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</si>
  <si>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</si>
  <si>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</si>
  <si>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</si>
  <si>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</si>
  <si>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</si>
  <si>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</si>
  <si>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</si>
  <si>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</si>
  <si>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</si>
  <si>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</si>
  <si>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</si>
  <si>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</si>
  <si>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</si>
  <si>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</si>
  <si>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</si>
  <si>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</si>
  <si>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</si>
  <si>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</si>
  <si>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</si>
  <si>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</si>
  <si>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</si>
  <si>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</si>
  <si>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</si>
  <si>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</si>
  <si>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</si>
  <si>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</si>
  <si>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</si>
  <si>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</si>
  <si>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</si>
  <si>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</si>
  <si>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</si>
  <si>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</si>
  <si>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</si>
  <si>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</si>
  <si>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</si>
  <si>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</si>
  <si>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</si>
  <si>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</si>
  <si>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</si>
  <si>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</si>
  <si>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</si>
  <si>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</si>
  <si>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</si>
  <si>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</si>
  <si>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</si>
  <si>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</si>
  <si>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</si>
  <si>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</si>
  <si>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</si>
  <si>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</si>
  <si>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</si>
  <si>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</si>
  <si>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</si>
  <si>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</si>
  <si>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</si>
  <si>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</si>
  <si>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</si>
  <si>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</si>
  <si>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</si>
  <si>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</si>
  <si>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</si>
  <si>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</si>
  <si>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</si>
  <si>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</si>
  <si>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</si>
  <si>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</si>
  <si>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</si>
  <si>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</si>
  <si>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</si>
  <si>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</si>
  <si>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</si>
  <si>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</si>
  <si>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</si>
  <si>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</si>
  <si>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</si>
  <si>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</si>
  <si>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</si>
  <si>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</si>
  <si>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</si>
  <si>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</si>
  <si>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</si>
  <si>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</si>
  <si>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</si>
  <si>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</si>
  <si>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</si>
  <si>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</si>
  <si>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</si>
  <si>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</si>
  <si>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</si>
  <si>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</si>
  <si>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</si>
  <si>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</si>
  <si>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</si>
  <si>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</si>
  <si>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</si>
  <si>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</si>
  <si>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</si>
  <si>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</si>
  <si>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</si>
  <si>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</si>
  <si>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</si>
  <si>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</si>
  <si>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</si>
  <si>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</si>
  <si>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</si>
  <si>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</si>
  <si>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</si>
  <si>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</si>
  <si>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</si>
  <si>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</si>
  <si>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</si>
  <si>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</si>
  <si>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</si>
  <si>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</si>
  <si>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</si>
  <si>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</si>
  <si>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</si>
  <si>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</si>
  <si>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</si>
  <si>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</si>
  <si>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</si>
  <si>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</si>
  <si>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</si>
  <si>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</si>
  <si>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</si>
  <si>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</si>
  <si>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</si>
  <si>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</si>
  <si>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</si>
  <si>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</si>
  <si>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</si>
  <si>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</si>
  <si>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</si>
  <si>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</si>
  <si>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</si>
  <si>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</si>
  <si>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</si>
  <si>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</si>
  <si>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</si>
  <si>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</si>
  <si>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</si>
  <si>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</si>
  <si>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</si>
  <si>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</si>
  <si>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</si>
  <si>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</si>
  <si>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</si>
  <si>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</si>
  <si>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</si>
  <si>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</si>
  <si>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</si>
  <si>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</si>
  <si>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</si>
  <si>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</si>
  <si>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</si>
  <si>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</si>
  <si>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</si>
  <si>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</si>
  <si>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</si>
  <si>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</si>
  <si>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</si>
  <si>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</si>
  <si>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</si>
  <si>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</si>
  <si>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</si>
  <si>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</si>
  <si>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</si>
  <si>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</si>
  <si>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</si>
  <si>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</si>
  <si>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</si>
  <si>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</si>
  <si>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</si>
  <si>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</si>
  <si>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</si>
  <si>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</si>
  <si>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</si>
  <si>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</si>
  <si>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</si>
  <si>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</si>
  <si>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</si>
  <si>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</si>
  <si>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</si>
  <si>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</si>
  <si>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</si>
  <si>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</si>
  <si>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</si>
  <si>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</si>
  <si>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</si>
  <si>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</si>
  <si>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</si>
  <si>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</si>
  <si>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</si>
  <si>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</si>
  <si>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</si>
  <si>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</si>
  <si>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</si>
  <si>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</si>
  <si>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</si>
  <si>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</si>
  <si>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</si>
  <si>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</si>
  <si>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</si>
  <si>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</si>
  <si>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</si>
  <si>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</si>
  <si>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</si>
  <si>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</si>
  <si>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</si>
  <si>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</si>
  <si>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</si>
  <si>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</si>
  <si>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</si>
  <si>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</si>
  <si>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</si>
  <si>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</si>
  <si>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</si>
  <si>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</si>
  <si>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</si>
  <si>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</si>
  <si>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</si>
  <si>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</si>
  <si>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</si>
  <si>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</si>
  <si>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</si>
  <si>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</si>
  <si>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</si>
  <si>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</si>
  <si>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</si>
  <si>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</si>
  <si>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</si>
  <si>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</si>
  <si>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</si>
  <si>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</si>
  <si>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</si>
  <si>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</si>
  <si>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</si>
  <si>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</si>
  <si>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</si>
  <si>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</si>
  <si>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</si>
  <si>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</si>
  <si>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</si>
  <si>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</si>
  <si>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</si>
  <si>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</si>
  <si>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</si>
  <si>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</si>
  <si>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</si>
  <si>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</si>
  <si>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</si>
  <si>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</si>
  <si>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</si>
  <si>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</si>
  <si>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</si>
  <si>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</si>
  <si>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</si>
  <si>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</si>
  <si>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</si>
  <si>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</si>
  <si>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</si>
  <si>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</si>
  <si>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</si>
  <si>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</si>
  <si>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</si>
  <si>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</si>
  <si>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</si>
  <si>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</si>
  <si>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</si>
  <si>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</si>
  <si>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</si>
  <si>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</si>
  <si>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</si>
  <si>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</si>
  <si>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</si>
  <si>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</si>
  <si>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</si>
  <si>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</si>
  <si>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</si>
  <si>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</si>
  <si>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</si>
  <si>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</si>
  <si>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</si>
  <si>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</si>
  <si>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</si>
  <si>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</si>
  <si>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</si>
  <si>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</si>
  <si>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</si>
  <si>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</si>
  <si>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</si>
  <si>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</si>
  <si>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</si>
  <si>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</si>
  <si>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</si>
  <si>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</si>
  <si>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</si>
  <si>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</si>
  <si>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</si>
  <si>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</si>
  <si>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</si>
  <si>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</si>
  <si>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</si>
  <si>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</si>
  <si>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</si>
  <si>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</si>
  <si>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</si>
  <si>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</si>
  <si>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</si>
  <si>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</si>
  <si>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</si>
  <si>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</si>
  <si>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</si>
  <si>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</si>
  <si>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</si>
  <si>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</si>
  <si>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</si>
  <si>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</si>
  <si>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</si>
  <si>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</si>
  <si>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</si>
  <si>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</si>
  <si>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</si>
  <si>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</si>
  <si>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</si>
  <si>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</si>
  <si>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</si>
  <si>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</si>
  <si>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</si>
  <si>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</si>
  <si>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</si>
  <si>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</si>
  <si>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</si>
  <si>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</si>
  <si>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</si>
  <si>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</si>
  <si>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</si>
  <si>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</si>
  <si>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</si>
  <si>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</si>
  <si>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</si>
  <si>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</si>
  <si>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</si>
  <si>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</si>
  <si>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</si>
  <si>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</si>
  <si>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</si>
  <si>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</si>
  <si>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</si>
  <si>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</si>
  <si>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</si>
  <si>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</si>
  <si>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</si>
  <si>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</si>
  <si>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</si>
  <si>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</si>
  <si>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</si>
  <si>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</si>
  <si>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</si>
  <si>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</si>
  <si>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</si>
  <si>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</si>
  <si>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</si>
  <si>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</si>
  <si>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</si>
  <si>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</si>
  <si>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</si>
  <si>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</si>
  <si>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</si>
  <si>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</si>
  <si>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</si>
  <si>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</si>
  <si>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</si>
  <si>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</si>
  <si>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</si>
  <si>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</si>
  <si>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</si>
  <si>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</si>
  <si>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</si>
  <si>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</si>
  <si>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</si>
  <si>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</si>
  <si>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</si>
  <si>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</si>
  <si>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</si>
  <si>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</si>
  <si>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</si>
  <si>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</si>
  <si>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</si>
  <si>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</si>
  <si>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</si>
  <si>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</si>
  <si>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</si>
  <si>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</si>
  <si>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</si>
  <si>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</si>
  <si>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</si>
  <si>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</si>
  <si>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</si>
  <si>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</si>
  <si>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</si>
  <si>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</si>
  <si>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</si>
  <si>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</si>
  <si>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</si>
  <si>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</si>
  <si>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</si>
  <si>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</si>
  <si>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</si>
  <si>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</si>
  <si>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</si>
  <si>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</si>
  <si>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</si>
  <si>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</si>
  <si>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</si>
  <si>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</si>
  <si>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</si>
  <si>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</si>
  <si>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</si>
  <si>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</si>
  <si>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</si>
  <si>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</si>
  <si>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</si>
  <si>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</si>
  <si>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</si>
  <si>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</si>
  <si>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</si>
  <si>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</si>
  <si>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</si>
  <si>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</si>
  <si>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</si>
  <si>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</si>
  <si>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</si>
  <si>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</si>
  <si>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</si>
  <si>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</si>
  <si>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</si>
  <si>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</si>
  <si>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</si>
  <si>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</si>
  <si>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</si>
  <si>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</si>
  <si>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</si>
  <si>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</si>
  <si>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</si>
  <si>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</si>
  <si>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</si>
  <si>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</si>
  <si>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</si>
  <si>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</si>
  <si>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</si>
  <si>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</si>
  <si>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</si>
  <si>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</si>
  <si>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</si>
  <si>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</si>
  <si>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</si>
  <si>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</si>
  <si>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</si>
  <si>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</si>
  <si>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</si>
  <si>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</si>
  <si>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</si>
  <si>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</si>
  <si>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</si>
  <si>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</si>
  <si>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</si>
  <si>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</si>
  <si>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</si>
  <si>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</si>
  <si>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</si>
  <si>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</si>
  <si>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</si>
  <si>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</si>
  <si>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</si>
  <si>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</si>
  <si>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</si>
  <si>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</si>
  <si>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</si>
  <si>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</si>
  <si>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</si>
  <si>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</si>
  <si>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</si>
  <si>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</si>
  <si>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</si>
  <si>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</si>
  <si>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</si>
  <si>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</si>
  <si>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</si>
  <si>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</si>
  <si>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</si>
  <si>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</si>
  <si>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</si>
  <si>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</si>
  <si>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</si>
  <si>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</si>
  <si>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</si>
  <si>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</si>
  <si>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</si>
  <si>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</si>
  <si>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</si>
  <si>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</si>
  <si>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</si>
  <si>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</si>
  <si>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</si>
  <si>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</si>
  <si>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</si>
  <si>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</si>
  <si>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</si>
  <si>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</si>
  <si>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</si>
  <si>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</si>
  <si>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</si>
  <si>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</si>
  <si>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</si>
  <si>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</si>
  <si>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</si>
  <si>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</si>
  <si>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</si>
  <si>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</si>
  <si>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</si>
  <si>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</si>
  <si>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</si>
  <si>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</si>
  <si>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</si>
  <si>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</si>
  <si>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</si>
  <si>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</si>
  <si>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</si>
  <si>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</si>
  <si>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</si>
  <si>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</si>
  <si>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</si>
  <si>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</si>
  <si>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</si>
  <si>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</si>
  <si>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</si>
  <si>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</si>
  <si>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</si>
  <si>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</si>
  <si>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</si>
  <si>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</si>
  <si>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</si>
  <si>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</si>
  <si>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</si>
  <si>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</si>
  <si>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</si>
  <si>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</si>
  <si>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</si>
  <si>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</si>
  <si>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</si>
  <si>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</si>
  <si>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</si>
  <si>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</si>
  <si>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</si>
  <si>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</si>
  <si>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</si>
  <si>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</si>
  <si>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</si>
  <si>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</si>
  <si>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</si>
  <si>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</si>
  <si>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</si>
  <si>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</si>
  <si>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</si>
  <si>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</si>
  <si>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</si>
  <si>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</si>
  <si>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</si>
  <si>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</si>
  <si>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</si>
  <si>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</si>
  <si>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</si>
  <si>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</si>
  <si>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</si>
  <si>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</si>
  <si>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</si>
  <si>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</si>
  <si>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</si>
  <si>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</si>
  <si>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</si>
  <si>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</si>
  <si>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</si>
  <si>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</si>
  <si>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</si>
  <si>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</si>
  <si>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</si>
  <si>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</si>
  <si>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</si>
  <si>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</si>
  <si>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</si>
  <si>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</si>
  <si>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</si>
  <si>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</si>
  <si>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</si>
  <si>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</si>
  <si>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</si>
  <si>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</si>
  <si>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</si>
  <si>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</si>
  <si>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</si>
  <si>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</si>
  <si>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</si>
  <si>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</si>
  <si>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</si>
  <si>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</si>
  <si>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</si>
  <si>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</si>
  <si>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</si>
  <si>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</si>
  <si>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</si>
  <si>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</si>
  <si>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</si>
  <si>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</si>
  <si>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</si>
  <si>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</si>
  <si>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</si>
  <si>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</si>
  <si>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</si>
  <si>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</si>
  <si>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</si>
  <si>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</si>
  <si>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</si>
  <si>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</si>
  <si>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</si>
  <si>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</si>
  <si>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</si>
  <si>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</si>
  <si>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</si>
  <si>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</si>
  <si>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</si>
  <si>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</si>
  <si>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</si>
  <si>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</si>
  <si>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</si>
  <si>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</si>
  <si>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</si>
  <si>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</si>
  <si>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</si>
  <si>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</si>
  <si>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</si>
  <si>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</si>
  <si>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</si>
  <si>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</si>
  <si>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</si>
  <si>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</si>
  <si>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</si>
  <si>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</si>
  <si>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</si>
  <si>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</si>
  <si>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</si>
  <si>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</si>
  <si>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</si>
  <si>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</si>
  <si>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</si>
  <si>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</si>
  <si>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</si>
  <si>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</si>
  <si>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</si>
  <si>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</si>
  <si>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</si>
  <si>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</si>
  <si>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</si>
  <si>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</si>
  <si>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</si>
  <si>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</si>
  <si>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</si>
  <si>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</si>
  <si>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</si>
  <si>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</si>
  <si>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</si>
  <si>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</si>
  <si>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</si>
  <si>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</si>
  <si>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</si>
  <si>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</si>
  <si>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</si>
  <si>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</si>
  <si>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</si>
  <si>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</si>
  <si>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</si>
  <si>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</si>
  <si>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</si>
  <si>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</si>
  <si>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</si>
  <si>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</si>
  <si>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</si>
  <si>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</si>
  <si>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</si>
  <si>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</si>
  <si>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</si>
  <si>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</si>
  <si>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</si>
  <si>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</si>
  <si>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</si>
  <si>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</si>
  <si>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</si>
  <si>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</si>
  <si>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</si>
  <si>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</si>
  <si>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</si>
  <si>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</si>
  <si>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</si>
  <si>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</si>
  <si>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</si>
  <si>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</si>
  <si>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</si>
  <si>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</si>
  <si>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</si>
  <si>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</si>
  <si>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</si>
  <si>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</si>
  <si>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</si>
  <si>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</si>
  <si>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</si>
  <si>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</si>
  <si>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</si>
  <si>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</si>
  <si>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</si>
  <si>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</si>
  <si>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</si>
  <si>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</si>
  <si>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</si>
  <si>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</si>
  <si>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</si>
  <si>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</si>
  <si>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</si>
  <si>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</si>
  <si>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</si>
  <si>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</si>
  <si>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</si>
  <si>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</si>
  <si>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</si>
  <si>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</si>
  <si>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</si>
  <si>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</si>
  <si>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</si>
  <si>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</si>
  <si>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</si>
  <si>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</si>
  <si>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</si>
  <si>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</si>
  <si>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</si>
  <si>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</si>
  <si>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</si>
  <si>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</si>
  <si>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</si>
  <si>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</si>
  <si>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</si>
  <si>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</si>
  <si>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</si>
  <si>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</si>
  <si>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</si>
  <si>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</si>
  <si>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</si>
  <si>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</si>
  <si>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</si>
  <si>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</si>
  <si>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</si>
  <si>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</si>
  <si>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</si>
  <si>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</si>
  <si>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</si>
  <si>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</si>
  <si>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</si>
  <si>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</si>
  <si>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</si>
  <si>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</si>
  <si>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</si>
  <si>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</si>
  <si>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</si>
  <si>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</si>
  <si>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</si>
  <si>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</si>
  <si>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</si>
  <si>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</si>
  <si>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</si>
  <si>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</si>
  <si>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</si>
  <si>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</si>
  <si>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</si>
  <si>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</si>
  <si>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</si>
  <si>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</si>
  <si>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</si>
  <si>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</si>
  <si>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</si>
  <si>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</si>
  <si>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</si>
  <si>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</si>
  <si>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</si>
  <si>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</si>
  <si>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</si>
  <si>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</si>
  <si>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</si>
  <si>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</si>
  <si>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</si>
  <si>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</si>
  <si>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</si>
  <si>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</si>
  <si>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</si>
  <si>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</si>
  <si>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</si>
  <si>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</si>
  <si>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</si>
  <si>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</si>
  <si>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</si>
  <si>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</si>
  <si>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</si>
  <si>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</si>
  <si>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</si>
  <si>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</si>
  <si>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</si>
  <si>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</si>
  <si>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</si>
  <si>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</si>
  <si>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</si>
  <si>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</si>
  <si>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</si>
  <si>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</si>
  <si>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</si>
  <si>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</si>
  <si>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</si>
  <si>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</si>
  <si>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</si>
  <si>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</si>
  <si>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</si>
  <si>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</si>
  <si>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</si>
  <si>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</si>
  <si>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</si>
  <si>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</si>
  <si>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</si>
  <si>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</si>
  <si>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</si>
  <si>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</si>
  <si>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</si>
  <si>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</si>
  <si>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</si>
  <si>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</si>
  <si>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</si>
  <si>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</si>
  <si>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</si>
  <si>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</si>
  <si>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</si>
  <si>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</si>
  <si>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</si>
  <si>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</si>
  <si>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</si>
  <si>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</si>
  <si>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</si>
  <si>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</si>
  <si>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</si>
  <si>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</si>
  <si>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</si>
  <si>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</si>
  <si>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</si>
  <si>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</si>
  <si>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</si>
  <si>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</si>
  <si>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</si>
  <si>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</si>
  <si>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</si>
  <si>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</si>
  <si>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</si>
  <si>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</si>
  <si>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</si>
  <si>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</si>
  <si>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</si>
  <si>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</si>
  <si>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</si>
  <si>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</si>
  <si>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</si>
  <si>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</si>
  <si>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</si>
  <si>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</si>
  <si>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</si>
  <si>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</si>
  <si>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</si>
  <si>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</si>
  <si>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</si>
  <si>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</si>
  <si>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</si>
  <si>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</si>
  <si>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</si>
  <si>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</si>
  <si>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</si>
  <si>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</si>
  <si>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</si>
  <si>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</si>
  <si>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</si>
  <si>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</si>
  <si>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</si>
  <si>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</si>
  <si>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</si>
  <si>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</si>
  <si>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</si>
  <si>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</si>
  <si>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</si>
  <si>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</si>
  <si>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</si>
  <si>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</si>
  <si>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</si>
  <si>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</si>
  <si>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</si>
  <si>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</si>
  <si>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</si>
  <si>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</si>
  <si>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</si>
  <si>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</si>
  <si>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</si>
  <si>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</si>
  <si>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</si>
  <si>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</si>
  <si>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</si>
  <si>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</si>
  <si>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</si>
  <si>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</si>
  <si>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</si>
  <si>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</si>
  <si>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</si>
  <si>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</si>
  <si>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</si>
  <si>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</si>
  <si>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</si>
  <si>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</si>
  <si>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</si>
  <si>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</si>
  <si>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</si>
  <si>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</si>
  <si>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</si>
  <si>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</si>
  <si>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</si>
  <si>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</si>
  <si>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</si>
  <si>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</si>
  <si>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</si>
  <si>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</si>
  <si>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</si>
  <si>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</si>
  <si>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</si>
  <si>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</si>
  <si>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</si>
  <si>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</si>
  <si>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</si>
  <si>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</si>
  <si>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</si>
  <si>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</si>
  <si>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</si>
  <si>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</si>
  <si>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</si>
  <si>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</si>
  <si>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</si>
  <si>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</si>
  <si>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</si>
  <si>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</si>
  <si>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</si>
  <si>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</si>
  <si>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</si>
  <si>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</si>
  <si>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</si>
  <si>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</si>
  <si>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</si>
  <si>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</si>
  <si>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</si>
  <si>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</si>
  <si>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</si>
  <si>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</si>
  <si>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</si>
  <si>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</si>
  <si>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</si>
  <si>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</si>
  <si>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</si>
  <si>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</si>
  <si>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</si>
  <si>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</si>
  <si>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</si>
  <si>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</si>
  <si>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</si>
  <si>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</si>
  <si>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</si>
  <si>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</si>
  <si>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</si>
  <si>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</si>
  <si>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</si>
  <si>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</si>
  <si>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</si>
  <si>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</si>
  <si>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</si>
  <si>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</si>
  <si>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</si>
  <si>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</si>
  <si>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</si>
  <si>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</si>
  <si>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</si>
  <si>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</si>
  <si>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</si>
  <si>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</si>
  <si>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</si>
  <si>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</si>
  <si>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</si>
  <si>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</si>
  <si>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</si>
  <si>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</si>
  <si>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</si>
  <si>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</si>
  <si>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</si>
  <si>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</si>
  <si>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</si>
  <si>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</si>
  <si>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</si>
  <si>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</si>
  <si>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</si>
  <si>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</si>
  <si>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</si>
  <si>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</si>
  <si>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</si>
  <si>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</si>
  <si>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</si>
  <si>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</si>
  <si>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</si>
  <si>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</si>
  <si>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</si>
  <si>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</si>
  <si>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</si>
  <si>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</si>
  <si>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</si>
  <si>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</si>
  <si>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</si>
  <si>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</si>
  <si>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</si>
  <si>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</si>
  <si>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</si>
  <si>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</si>
  <si>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</si>
  <si>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</si>
  <si>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</si>
  <si>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</si>
  <si>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</si>
  <si>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</si>
  <si>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</si>
  <si>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</si>
  <si>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</si>
  <si>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</si>
  <si>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</si>
  <si>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</si>
  <si>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</si>
  <si>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</si>
  <si>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</si>
  <si>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</si>
  <si>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</si>
  <si>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</si>
  <si>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</si>
  <si>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</si>
  <si>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</si>
  <si>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</si>
  <si>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</si>
  <si>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</si>
  <si>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</si>
  <si>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</si>
  <si>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</si>
  <si>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</si>
  <si>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</si>
  <si>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</si>
  <si>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</si>
  <si>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</si>
  <si>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</si>
  <si>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</si>
  <si>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</si>
  <si>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</si>
  <si>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</si>
  <si>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</si>
  <si>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</si>
  <si>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</si>
  <si>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</si>
  <si>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</si>
  <si>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</si>
  <si>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</si>
  <si>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</si>
  <si>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</si>
  <si>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</si>
  <si>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</si>
  <si>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</si>
  <si>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</si>
  <si>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</si>
  <si>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</si>
  <si>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</si>
  <si>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</si>
  <si>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</si>
  <si>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</si>
  <si>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</si>
  <si>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</si>
  <si>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</si>
  <si>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</si>
  <si>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</si>
  <si>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</si>
  <si>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</si>
  <si>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</si>
  <si>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</si>
  <si>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</si>
  <si>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</si>
  <si>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</si>
  <si>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</si>
  <si>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</si>
  <si>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</si>
  <si>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</si>
  <si>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</si>
  <si>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</si>
  <si>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</si>
  <si>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</si>
  <si>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</si>
  <si>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</si>
  <si>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</si>
  <si>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</si>
  <si>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</si>
  <si>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</si>
  <si>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</si>
  <si>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</si>
  <si>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</si>
  <si>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</si>
  <si>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</si>
  <si>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</si>
  <si>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</si>
  <si>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</si>
  <si>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</si>
  <si>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</si>
  <si>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</si>
  <si>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</si>
  <si>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</si>
  <si>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</si>
  <si>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</si>
  <si>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</si>
  <si>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</si>
  <si>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</si>
  <si>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</si>
  <si>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</si>
  <si>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</si>
  <si>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</si>
  <si>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</si>
  <si>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</si>
  <si>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</si>
  <si>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</si>
  <si>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</si>
  <si>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</si>
  <si>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</si>
  <si>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</si>
  <si>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</si>
  <si>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</si>
  <si>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</si>
  <si>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</si>
  <si>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</si>
  <si>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</si>
  <si>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</si>
  <si>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</si>
  <si>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</si>
  <si>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</si>
  <si>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</si>
  <si>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</si>
  <si>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</si>
  <si>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</si>
  <si>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</si>
  <si>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</si>
  <si>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</si>
  <si>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</si>
  <si>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</si>
  <si>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</si>
  <si>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</si>
  <si>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</si>
  <si>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</si>
  <si>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</si>
  <si>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</si>
  <si>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</si>
  <si>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</si>
  <si>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</si>
  <si>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</si>
  <si>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</si>
  <si>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</si>
  <si>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</si>
  <si>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</si>
  <si>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</si>
  <si>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</si>
  <si>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</si>
  <si>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</si>
  <si>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</si>
  <si>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</si>
  <si>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</si>
  <si>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</si>
  <si>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</si>
  <si>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</si>
  <si>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</si>
  <si>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</si>
  <si>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</si>
  <si>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</si>
  <si>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</si>
  <si>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</si>
  <si>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</si>
  <si>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</si>
  <si>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</si>
  <si>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</si>
  <si>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</si>
  <si>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</si>
  <si>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</si>
  <si>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</si>
  <si>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</si>
  <si>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</si>
  <si>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</si>
  <si>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</si>
  <si>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</si>
  <si>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</si>
  <si>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</si>
  <si>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</si>
  <si>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</si>
  <si>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</si>
  <si>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</si>
  <si>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</si>
  <si>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</si>
  <si>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</si>
  <si>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</si>
  <si>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</si>
  <si>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</si>
  <si>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</si>
  <si>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</si>
  <si>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</si>
  <si>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</si>
  <si>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</si>
  <si>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</si>
  <si>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</si>
  <si>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</si>
  <si>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</si>
  <si>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</si>
  <si>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</si>
  <si>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</si>
  <si>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</si>
  <si>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</si>
  <si>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</si>
  <si>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</si>
  <si>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</si>
  <si>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</si>
  <si>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</si>
  <si>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</si>
  <si>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</si>
  <si>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</si>
  <si>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</si>
  <si>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</si>
  <si>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</si>
  <si>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</si>
  <si>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</si>
  <si>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</si>
  <si>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</si>
  <si>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</si>
  <si>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</si>
  <si>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</si>
  <si>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</si>
  <si>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</si>
  <si>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</si>
  <si>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</si>
  <si>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</si>
  <si>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</si>
  <si>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</si>
  <si>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</si>
  <si>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</si>
  <si>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</si>
  <si>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</si>
  <si>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</si>
  <si>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</si>
  <si>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</si>
  <si>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</si>
  <si>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</si>
  <si>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</si>
  <si>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</si>
  <si>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</si>
  <si>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</si>
  <si>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</si>
  <si>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</si>
  <si>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</si>
  <si>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</si>
  <si>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</si>
  <si>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</si>
  <si>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</si>
  <si>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</si>
  <si>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</si>
  <si>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</si>
  <si>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</si>
  <si>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</si>
  <si>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</si>
  <si>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</si>
  <si>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</si>
  <si>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</si>
  <si>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</si>
  <si>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</si>
  <si>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</si>
  <si>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</si>
  <si>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</si>
  <si>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</si>
  <si>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</si>
  <si>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</si>
  <si>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</si>
  <si>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</si>
  <si>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</si>
  <si>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</si>
  <si>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</si>
  <si>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</si>
  <si>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</si>
  <si>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</si>
  <si>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</si>
  <si>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</si>
  <si>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</si>
  <si>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</si>
  <si>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</si>
  <si>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</si>
  <si>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</si>
  <si>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</si>
  <si>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</si>
  <si>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</si>
  <si>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</si>
  <si>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</si>
  <si>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</si>
  <si>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</si>
  <si>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</si>
  <si>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</si>
  <si>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</si>
  <si>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</si>
  <si>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</si>
  <si>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</si>
  <si>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</si>
  <si>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</si>
  <si>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</si>
  <si>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</si>
  <si>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</si>
  <si>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</si>
  <si>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</si>
  <si>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</si>
  <si>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</si>
  <si>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</si>
  <si>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</si>
  <si>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</si>
  <si>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</si>
  <si>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</si>
  <si>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</si>
  <si>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</si>
  <si>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</si>
  <si>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</si>
  <si>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</si>
  <si>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</si>
  <si>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</si>
  <si>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</si>
  <si>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</si>
  <si>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</si>
  <si>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</si>
  <si>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</si>
  <si>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</si>
  <si>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</si>
  <si>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</si>
  <si>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</si>
  <si>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</si>
  <si>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</si>
  <si>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</si>
  <si>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</si>
  <si>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</si>
  <si>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</si>
  <si>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</si>
  <si>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</si>
  <si>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</si>
  <si>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</si>
  <si>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</si>
  <si>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</si>
  <si>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</si>
  <si>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</si>
  <si>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</si>
  <si>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</si>
  <si>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</si>
  <si>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</si>
  <si>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</si>
  <si>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</si>
  <si>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</si>
  <si>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</si>
  <si>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</si>
  <si>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</si>
  <si>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</si>
  <si>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</si>
  <si>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</si>
  <si>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</si>
  <si>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</si>
  <si>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</si>
  <si>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</si>
  <si>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</si>
  <si>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</si>
  <si>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</si>
  <si>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</si>
  <si>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</si>
  <si>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</si>
  <si>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</si>
  <si>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</si>
  <si>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</si>
  <si>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</si>
  <si>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</si>
  <si>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</si>
  <si>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</si>
  <si>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</si>
  <si>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</si>
  <si>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</si>
  <si>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</si>
  <si>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</si>
  <si>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</si>
  <si>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</si>
  <si>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</si>
  <si>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</si>
  <si>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</si>
  <si>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</si>
  <si>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</si>
  <si>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</si>
  <si>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</si>
  <si>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</si>
  <si>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</si>
  <si>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</si>
  <si>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</si>
  <si>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</si>
  <si>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</si>
  <si>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</si>
  <si>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</si>
  <si>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</si>
  <si>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</si>
  <si>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</si>
  <si>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</si>
  <si>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</si>
  <si>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</si>
  <si>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</si>
  <si>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</si>
  <si>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</si>
  <si>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</si>
  <si>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</si>
  <si>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</si>
  <si>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</si>
  <si>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</si>
  <si>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</si>
  <si>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</si>
  <si>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</si>
  <si>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</si>
  <si>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</si>
  <si>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</si>
  <si>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</si>
  <si>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</si>
  <si>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</si>
  <si>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</si>
  <si>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</si>
  <si>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</si>
  <si>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</si>
  <si>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</si>
  <si>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</si>
  <si>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</si>
  <si>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</si>
  <si>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</si>
  <si>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</si>
  <si>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</si>
  <si>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</si>
  <si>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</si>
  <si>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</si>
  <si>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</si>
  <si>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</si>
  <si>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</si>
  <si>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</si>
  <si>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</si>
  <si>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</si>
  <si>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</si>
  <si>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</si>
  <si>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</si>
  <si>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</si>
  <si>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</si>
  <si>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</si>
  <si>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</si>
  <si>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</si>
  <si>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</si>
  <si>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</si>
  <si>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</si>
  <si>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</si>
  <si>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</si>
  <si>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</si>
  <si>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</si>
  <si>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</si>
  <si>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</si>
  <si>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</si>
  <si>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</si>
  <si>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</si>
  <si>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</si>
  <si>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</si>
  <si>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</si>
  <si>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</si>
  <si>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</si>
  <si>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</si>
  <si>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</si>
  <si>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</si>
  <si>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</si>
  <si>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</si>
  <si>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</si>
  <si>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</si>
  <si>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</si>
  <si>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</si>
  <si>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</si>
  <si>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</si>
  <si>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</si>
  <si>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</si>
  <si>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</si>
  <si>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</si>
  <si>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</si>
  <si>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</si>
  <si>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</si>
  <si>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</si>
  <si>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</si>
  <si>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</si>
  <si>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</si>
  <si>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</si>
  <si>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</si>
  <si>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</si>
  <si>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</si>
  <si>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</si>
  <si>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</si>
  <si>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</si>
  <si>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</si>
  <si>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</si>
  <si>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</si>
  <si>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</si>
  <si>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</si>
  <si>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</si>
  <si>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</si>
  <si>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</si>
  <si>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</si>
  <si>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</si>
  <si>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</si>
  <si>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</si>
  <si>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</si>
  <si>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</si>
  <si>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</si>
  <si>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</si>
  <si>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</si>
  <si>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</si>
  <si>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</si>
  <si>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</si>
  <si>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</si>
  <si>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</si>
  <si>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</si>
  <si>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</si>
  <si>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</si>
  <si>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</si>
  <si>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</si>
  <si>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</si>
  <si>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</si>
  <si>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</si>
  <si>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</si>
  <si>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</si>
  <si>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</si>
  <si>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</si>
  <si>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</si>
  <si>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</si>
  <si>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</si>
  <si>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</si>
  <si>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</si>
  <si>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</si>
  <si>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</si>
  <si>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</si>
  <si>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</si>
  <si>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</si>
  <si>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</si>
  <si>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</si>
  <si>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</si>
  <si>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</si>
  <si>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</si>
  <si>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</si>
  <si>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</si>
  <si>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</si>
  <si>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</si>
  <si>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</si>
  <si>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</si>
  <si>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</si>
  <si>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</si>
  <si>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</si>
  <si>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</si>
  <si>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</si>
  <si>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</si>
  <si>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</si>
  <si>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</si>
  <si>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</si>
  <si>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</si>
  <si>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</si>
  <si>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</si>
  <si>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</si>
  <si>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</si>
  <si>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</si>
  <si>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</si>
  <si>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</si>
  <si>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</si>
  <si>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</si>
  <si>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</si>
  <si>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</si>
  <si>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</si>
  <si>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</si>
  <si>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</si>
  <si>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</si>
  <si>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</si>
  <si>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</si>
  <si>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</si>
  <si>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</si>
  <si>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</si>
  <si>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</si>
  <si>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</si>
  <si>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</si>
  <si>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</si>
  <si>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</si>
  <si>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</si>
  <si>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</si>
  <si>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</si>
  <si>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</si>
  <si>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</si>
  <si>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</si>
  <si>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</si>
  <si>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</si>
  <si>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</si>
  <si>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</si>
  <si>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</si>
  <si>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</si>
  <si>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</si>
  <si>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</si>
  <si>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</si>
  <si>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</si>
  <si>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</si>
  <si>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</si>
  <si>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</si>
  <si>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</si>
  <si>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</si>
  <si>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</si>
  <si>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</si>
  <si>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</si>
  <si>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</si>
  <si>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</si>
  <si>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</si>
  <si>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</si>
  <si>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</si>
  <si>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</si>
  <si>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</si>
  <si>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</si>
  <si>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</si>
  <si>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</si>
  <si>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</si>
  <si>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</si>
  <si>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</si>
  <si>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</si>
  <si>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</si>
  <si>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</si>
  <si>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</si>
  <si>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</si>
  <si>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</si>
  <si>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</si>
  <si>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</si>
  <si>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</si>
  <si>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</si>
  <si>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</si>
  <si>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</si>
  <si>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</si>
  <si>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</si>
  <si>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</si>
  <si>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</si>
  <si>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</si>
  <si>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</si>
  <si>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</si>
  <si>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</si>
  <si>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</si>
  <si>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</si>
  <si>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</si>
  <si>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</si>
  <si>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</si>
  <si>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</si>
  <si>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</si>
  <si>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</si>
  <si>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</si>
  <si>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</si>
  <si>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</si>
  <si>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</si>
  <si>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</si>
  <si>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</si>
  <si>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</si>
  <si>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</si>
  <si>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</si>
  <si>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</si>
  <si>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</si>
  <si>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</si>
  <si>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</si>
  <si>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</si>
  <si>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</si>
  <si>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</si>
  <si>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</si>
  <si>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</si>
  <si>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</si>
  <si>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</si>
  <si>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</si>
  <si>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</si>
  <si>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</si>
  <si>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</si>
  <si>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</si>
  <si>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</si>
  <si>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</si>
  <si>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</si>
  <si>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</si>
  <si>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</si>
  <si>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</si>
  <si>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</si>
  <si>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</si>
  <si>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</si>
  <si>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</si>
  <si>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</si>
  <si>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</si>
  <si>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</si>
  <si>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</si>
  <si>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</si>
  <si>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</si>
  <si>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</si>
  <si>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</si>
  <si>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</si>
  <si>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</si>
  <si>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</si>
  <si>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</si>
  <si>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</si>
  <si>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</si>
  <si>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</si>
  <si>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</si>
  <si>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</si>
  <si>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</si>
  <si>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</si>
  <si>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</si>
  <si>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</si>
  <si>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</si>
  <si>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</si>
  <si>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</si>
  <si>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</si>
  <si>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</si>
  <si>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</si>
  <si>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</si>
  <si>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</si>
  <si>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</si>
  <si>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</si>
  <si>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</si>
  <si>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</si>
  <si>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</si>
  <si>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</si>
  <si>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</si>
  <si>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</si>
  <si>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</si>
  <si>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</si>
  <si>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</si>
  <si>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</si>
  <si>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</si>
  <si>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</si>
  <si>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</si>
  <si>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</si>
  <si>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</si>
  <si>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</si>
  <si>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</si>
  <si>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</si>
  <si>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</si>
  <si>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</si>
  <si>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</si>
  <si>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</si>
  <si>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</si>
  <si>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</si>
  <si>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</si>
  <si>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</si>
  <si>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</si>
  <si>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</si>
  <si>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</si>
  <si>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</si>
  <si>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</si>
  <si>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</si>
  <si>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</si>
  <si>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</si>
  <si>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</si>
  <si>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</si>
  <si>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</si>
  <si>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</si>
  <si>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</si>
  <si>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</si>
  <si>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</si>
  <si>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</si>
  <si>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</si>
  <si>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</si>
  <si>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</si>
  <si>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</si>
  <si>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</si>
  <si>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</si>
  <si>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</si>
  <si>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</si>
  <si>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</si>
  <si>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</si>
  <si>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</si>
  <si>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</si>
  <si>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</si>
  <si>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</si>
  <si>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</si>
  <si>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</si>
  <si>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</si>
  <si>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</si>
  <si>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</si>
  <si>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</si>
  <si>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</si>
  <si>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</si>
  <si>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</si>
  <si>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</si>
  <si>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</si>
  <si>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</si>
  <si>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</si>
  <si>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</si>
  <si>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</si>
  <si>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</si>
  <si>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</si>
  <si>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</si>
  <si>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</si>
  <si>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</si>
  <si>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</si>
  <si>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</si>
  <si>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</si>
  <si>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</si>
  <si>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</si>
  <si>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</si>
  <si>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</si>
  <si>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</si>
  <si>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</si>
  <si>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</si>
  <si>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</si>
  <si>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</si>
  <si>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</si>
  <si>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</si>
  <si>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</si>
  <si>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</si>
  <si>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</si>
  <si>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</si>
  <si>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</si>
  <si>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</si>
  <si>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</si>
  <si>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</si>
  <si>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</si>
  <si>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</si>
  <si>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</si>
  <si>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</si>
  <si>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</si>
  <si>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</si>
  <si>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</si>
  <si>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</si>
  <si>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</si>
  <si>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</si>
  <si>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</si>
  <si>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</si>
  <si>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</si>
  <si>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</si>
  <si>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</si>
  <si>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</si>
  <si>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</si>
  <si>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</si>
  <si>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</si>
  <si>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</si>
  <si>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</si>
  <si>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</si>
  <si>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</si>
  <si>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</si>
  <si>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</si>
  <si>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</si>
  <si>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</si>
  <si>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</si>
  <si>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</si>
  <si>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</si>
  <si>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</si>
  <si>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</si>
  <si>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</si>
  <si>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</si>
  <si>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</si>
  <si>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</si>
  <si>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</si>
  <si>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</si>
  <si>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</si>
  <si>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</si>
  <si>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</si>
  <si>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</si>
  <si>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</si>
  <si>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</si>
  <si>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</si>
  <si>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</si>
  <si>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</si>
  <si>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</si>
  <si>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</si>
  <si>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</si>
  <si>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</si>
  <si>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</si>
  <si>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</si>
  <si>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</si>
  <si>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</si>
  <si>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</si>
  <si>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</si>
  <si>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</si>
  <si>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</si>
  <si>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</si>
  <si>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</si>
  <si>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</si>
  <si>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</si>
  <si>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</si>
  <si>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</si>
  <si>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</si>
  <si>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</si>
  <si>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</si>
  <si>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</si>
  <si>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</si>
  <si>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</si>
  <si>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</si>
  <si>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</si>
  <si>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</si>
  <si>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</si>
  <si>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</si>
  <si>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</si>
  <si>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</si>
  <si>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</si>
  <si>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</si>
  <si>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</si>
  <si>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</si>
  <si>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</si>
  <si>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</si>
  <si>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</si>
  <si>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</si>
  <si>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</si>
  <si>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</si>
  <si>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</si>
  <si>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</si>
  <si>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</si>
  <si>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</si>
  <si>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</si>
  <si>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</si>
  <si>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</si>
  <si>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</si>
  <si>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</si>
  <si>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</si>
  <si>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</si>
  <si>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</si>
  <si>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</si>
  <si>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</si>
  <si>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</si>
  <si>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</si>
  <si>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</si>
  <si>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</si>
  <si>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</si>
  <si>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</si>
  <si>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</si>
  <si>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</si>
  <si>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</si>
  <si>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</si>
  <si>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</si>
  <si>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</si>
  <si>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</si>
  <si>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</si>
  <si>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</si>
  <si>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</si>
  <si>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</si>
  <si>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</si>
  <si>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</si>
  <si>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</si>
  <si>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</si>
  <si>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</si>
  <si>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</si>
  <si>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</si>
  <si>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</si>
  <si>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</si>
  <si>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</si>
  <si>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</si>
  <si>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</si>
  <si>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</si>
  <si>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</si>
  <si>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</si>
  <si>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</si>
  <si>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</si>
  <si>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</si>
  <si>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</si>
  <si>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</si>
  <si>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</si>
  <si>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</si>
  <si>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</si>
  <si>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</si>
  <si>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</si>
  <si>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</si>
  <si>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</si>
  <si>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</si>
  <si>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</si>
  <si>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</si>
  <si>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</si>
  <si>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</si>
  <si>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</si>
  <si>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</si>
  <si>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</si>
  <si>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</si>
  <si>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</si>
  <si>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</si>
  <si>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</si>
  <si>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</si>
  <si>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</si>
  <si>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</si>
  <si>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</si>
  <si>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</si>
  <si>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</si>
  <si>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</si>
  <si>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</si>
  <si>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</si>
  <si>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</si>
  <si>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</si>
  <si>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</si>
  <si>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</si>
  <si>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</si>
  <si>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</si>
  <si>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</si>
  <si>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</si>
  <si>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</si>
  <si>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</si>
  <si>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</si>
  <si>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</si>
  <si>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</si>
  <si>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</si>
  <si>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</si>
  <si>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</si>
  <si>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</si>
  <si>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</si>
  <si>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</si>
  <si>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</si>
  <si>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</si>
  <si>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</si>
  <si>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</si>
  <si>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</si>
  <si>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</si>
  <si>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</si>
  <si>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</si>
  <si>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</si>
  <si>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</si>
  <si>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</si>
  <si>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</si>
  <si>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</si>
  <si>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</si>
  <si>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</si>
  <si>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</si>
  <si>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</si>
  <si>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</si>
  <si>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</si>
  <si>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</si>
  <si>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</si>
  <si>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</si>
  <si>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</si>
  <si>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</si>
  <si>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</si>
  <si>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</si>
  <si>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</si>
  <si>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</si>
  <si>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</si>
  <si>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</si>
  <si>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</si>
  <si>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</si>
  <si>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</si>
  <si>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</si>
  <si>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</si>
  <si>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</si>
  <si>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</si>
  <si>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</si>
  <si>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</si>
  <si>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</si>
  <si>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</si>
  <si>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</si>
  <si>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</si>
  <si>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</si>
  <si>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</si>
  <si>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</si>
  <si>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</si>
  <si>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</si>
  <si>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</si>
  <si>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</si>
  <si>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</si>
  <si>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</si>
  <si>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</si>
  <si>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</si>
  <si>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</si>
  <si>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</si>
  <si>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</si>
  <si>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</si>
  <si>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</si>
  <si>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</si>
  <si>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</si>
  <si>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</si>
  <si>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</si>
  <si>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</si>
  <si>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</si>
  <si>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</si>
  <si>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</si>
  <si>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</si>
  <si>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</si>
  <si>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</si>
  <si>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</si>
  <si>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</si>
  <si>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</si>
  <si>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</si>
  <si>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</si>
  <si>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</si>
  <si>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</si>
  <si>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</si>
  <si>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</si>
  <si>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</si>
  <si>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</si>
  <si>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</si>
  <si>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</si>
  <si>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</si>
  <si>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</si>
  <si>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</si>
  <si>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</si>
  <si>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</si>
  <si>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</si>
  <si>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</si>
  <si>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</si>
  <si>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</si>
  <si>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</si>
  <si>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</si>
  <si>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</si>
  <si>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</si>
  <si>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</si>
  <si>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</si>
  <si>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</si>
  <si>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</si>
  <si>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</si>
  <si>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</si>
  <si>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</si>
  <si>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</si>
  <si>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</si>
  <si>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</si>
  <si>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</si>
  <si>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</si>
  <si>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</si>
  <si>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</si>
  <si>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</si>
  <si>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</si>
  <si>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</si>
  <si>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</si>
  <si>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</si>
  <si>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</si>
  <si>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</si>
  <si>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</si>
  <si>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</si>
  <si>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</si>
  <si>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</si>
  <si>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</si>
  <si>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</si>
  <si>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</si>
  <si>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</si>
  <si>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</si>
  <si>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</si>
  <si>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</si>
  <si>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</si>
  <si>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</si>
  <si>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</si>
  <si>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</si>
  <si>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</si>
  <si>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</si>
  <si>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</si>
  <si>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</si>
  <si>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</si>
  <si>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</si>
  <si>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</si>
  <si>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</si>
  <si>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</si>
  <si>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</si>
  <si>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</si>
  <si>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</si>
  <si>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</si>
  <si>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</si>
  <si>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</si>
  <si>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</si>
  <si>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</si>
  <si>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</si>
  <si>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</si>
  <si>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</si>
  <si>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</si>
  <si>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</si>
  <si>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</si>
  <si>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</si>
  <si>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</si>
  <si>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</si>
  <si>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</si>
  <si>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</si>
  <si>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</si>
  <si>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</si>
  <si>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</si>
  <si>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</si>
  <si>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</si>
  <si>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</si>
  <si>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</si>
  <si>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</si>
  <si>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</si>
  <si>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</si>
  <si>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</si>
  <si>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</si>
  <si>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</si>
  <si>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</si>
  <si>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</si>
  <si>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</si>
  <si>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</si>
  <si>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</si>
  <si>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</si>
  <si>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</si>
  <si>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</si>
  <si>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</si>
  <si>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</si>
  <si>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</si>
  <si>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</si>
  <si>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</si>
  <si>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</si>
  <si>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</si>
  <si>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</si>
  <si>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</si>
  <si>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</si>
  <si>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</si>
  <si>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</si>
  <si>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</si>
  <si>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</si>
  <si>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</si>
  <si>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</si>
  <si>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</si>
  <si>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</si>
  <si>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</si>
  <si>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</si>
  <si>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</si>
  <si>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</si>
  <si>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</si>
  <si>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</si>
  <si>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</si>
  <si>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</si>
  <si>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</si>
  <si>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</si>
  <si>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</si>
  <si>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</si>
  <si>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</si>
  <si>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</si>
  <si>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</si>
  <si>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</si>
  <si>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</si>
  <si>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</si>
  <si>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</si>
  <si>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</si>
  <si>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</si>
  <si>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</si>
  <si>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</si>
  <si>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</si>
  <si>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</si>
  <si>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</si>
  <si>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</si>
  <si>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</si>
  <si>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</si>
  <si>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</si>
  <si>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</si>
  <si>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</si>
  <si>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</si>
  <si>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</si>
  <si>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</si>
  <si>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</si>
  <si>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</si>
  <si>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</si>
  <si>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</si>
  <si>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</si>
  <si>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</si>
  <si>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</si>
  <si>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</si>
  <si>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</si>
  <si>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</si>
  <si>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</si>
  <si>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</si>
  <si>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</si>
  <si>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</si>
  <si>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</si>
  <si>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</si>
  <si>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</si>
  <si>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</si>
  <si>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</si>
  <si>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</si>
  <si>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</si>
  <si>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</si>
  <si>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</si>
  <si>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</si>
  <si>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</si>
  <si>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</si>
  <si>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</si>
  <si>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</si>
  <si>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</si>
  <si>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</si>
  <si>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</si>
  <si>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</si>
  <si>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</si>
  <si>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</si>
  <si>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</si>
  <si>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</si>
  <si>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</si>
  <si>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</si>
  <si>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</si>
  <si>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</si>
  <si>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</si>
  <si>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</si>
  <si>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</si>
  <si>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</si>
  <si>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</si>
  <si>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</si>
  <si>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</si>
  <si>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</si>
  <si>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</si>
  <si>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</si>
  <si>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</si>
  <si>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</si>
  <si>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</si>
  <si>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</si>
  <si>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</si>
  <si>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</si>
  <si>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</si>
  <si>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</si>
  <si>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</si>
  <si>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</si>
  <si>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</si>
  <si>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</si>
  <si>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</si>
  <si>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</si>
  <si>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</si>
  <si>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</si>
  <si>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</si>
  <si>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</si>
  <si>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</si>
  <si>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</si>
  <si>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</si>
  <si>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</si>
  <si>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</si>
  <si>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</si>
  <si>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</si>
  <si>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</si>
  <si>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</si>
  <si>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</si>
  <si>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</si>
  <si>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</si>
  <si>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</si>
  <si>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</si>
  <si>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</si>
  <si>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</si>
  <si>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</si>
  <si>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</si>
  <si>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</si>
  <si>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</si>
  <si>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</si>
  <si>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</si>
  <si>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</si>
  <si>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</si>
  <si>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</si>
  <si>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</si>
  <si>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</si>
  <si>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</si>
  <si>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</si>
  <si>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</si>
  <si>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</si>
  <si>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</si>
  <si>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</si>
  <si>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</si>
  <si>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</si>
  <si>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</si>
  <si>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</si>
  <si>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</si>
  <si>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</si>
  <si>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</si>
  <si>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</si>
  <si>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</si>
  <si>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</si>
  <si>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</si>
  <si>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</si>
  <si>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</si>
  <si>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</si>
  <si>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</si>
  <si>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</si>
  <si>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</si>
  <si>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</si>
  <si>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</si>
  <si>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</si>
  <si>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</si>
  <si>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</si>
  <si>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</si>
  <si>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</si>
  <si>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</si>
  <si>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</si>
  <si>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</si>
  <si>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</si>
  <si>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</si>
  <si>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</si>
  <si>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</si>
  <si>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</si>
  <si>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</si>
  <si>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</si>
  <si>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</si>
  <si>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</si>
  <si>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</si>
  <si>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</si>
  <si>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</si>
  <si>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</si>
  <si>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</si>
  <si>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</si>
  <si>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</si>
  <si>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</si>
  <si>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</si>
  <si>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</si>
  <si>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</si>
  <si>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</si>
  <si>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</si>
  <si>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</si>
  <si>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</si>
  <si>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</si>
  <si>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</si>
  <si>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</si>
  <si>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</si>
  <si>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</si>
  <si>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</si>
  <si>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</si>
  <si>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</si>
  <si>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</si>
  <si>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</si>
  <si>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</si>
  <si>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</si>
  <si>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</si>
  <si>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</si>
  <si>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</si>
  <si>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</si>
  <si>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</si>
  <si>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</si>
  <si>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</si>
  <si>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</si>
  <si>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</si>
  <si>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</si>
  <si>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</si>
  <si>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</si>
  <si>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</si>
  <si>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</si>
  <si>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</si>
  <si>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</si>
  <si>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</si>
  <si>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</si>
  <si>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</si>
  <si>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</si>
  <si>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</si>
  <si>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</si>
  <si>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</si>
  <si>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</si>
  <si>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</si>
  <si>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</si>
  <si>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</si>
  <si>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</si>
  <si>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</si>
  <si>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</si>
  <si>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</si>
  <si>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</si>
  <si>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</si>
  <si>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</si>
  <si>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</si>
  <si>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</si>
  <si>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</si>
  <si>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</si>
  <si>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</si>
  <si>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</si>
  <si>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</si>
  <si>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</si>
  <si>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</si>
  <si>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</si>
  <si>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</si>
  <si>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</si>
  <si>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</si>
  <si>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</si>
  <si>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</si>
  <si>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</si>
  <si>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</si>
  <si>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</si>
  <si>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</si>
  <si>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</si>
  <si>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</si>
  <si>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</si>
  <si>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</si>
  <si>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</si>
  <si>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</si>
  <si>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</si>
  <si>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</si>
  <si>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</si>
  <si>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</si>
  <si>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</si>
  <si>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</si>
  <si>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</si>
  <si>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</si>
  <si>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</si>
  <si>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</si>
  <si>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</si>
  <si>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</si>
  <si>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</si>
  <si>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</si>
  <si>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</si>
  <si>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</si>
  <si>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</si>
  <si>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</si>
  <si>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</si>
  <si>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</si>
  <si>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</si>
  <si>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</si>
  <si>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</si>
  <si>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</si>
  <si>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</si>
  <si>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</si>
  <si>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</si>
  <si>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</si>
  <si>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</si>
  <si>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</si>
  <si>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</si>
  <si>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</si>
  <si>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</si>
  <si>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</si>
  <si>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</si>
  <si>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</si>
  <si>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</si>
  <si>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</si>
  <si>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</si>
  <si>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</si>
  <si>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</si>
  <si>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</si>
  <si>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</si>
  <si>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</si>
  <si>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</si>
  <si>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</si>
  <si>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</si>
  <si>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</si>
  <si>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</si>
  <si>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</si>
  <si>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</si>
  <si>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</si>
  <si>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</si>
  <si>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</si>
  <si>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</si>
  <si>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</si>
  <si>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</si>
  <si>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</si>
  <si>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</si>
  <si>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</si>
  <si>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</si>
  <si>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</si>
  <si>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</si>
  <si>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</si>
  <si>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</si>
  <si>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</si>
  <si>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</si>
  <si>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</si>
  <si>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</si>
  <si>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</si>
  <si>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</si>
  <si>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</si>
  <si>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</si>
  <si>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</si>
  <si>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</si>
  <si>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</si>
  <si>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</si>
  <si>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</si>
  <si>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</si>
  <si>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</si>
  <si>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</si>
  <si>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</si>
  <si>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</si>
  <si>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</si>
  <si>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</si>
  <si>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</si>
  <si>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</si>
  <si>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</si>
  <si>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</si>
  <si>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</si>
  <si>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</si>
  <si>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</si>
  <si>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</si>
  <si>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</si>
  <si>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</si>
  <si>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</si>
  <si>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</si>
  <si>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</si>
  <si>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</si>
  <si>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</si>
  <si>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</si>
  <si>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</si>
  <si>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</si>
  <si>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</si>
  <si>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</si>
  <si>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</si>
  <si>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</si>
  <si>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</si>
  <si>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</si>
  <si>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</si>
  <si>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</si>
  <si>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</si>
  <si>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</si>
  <si>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</si>
  <si>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</si>
  <si>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</si>
  <si>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</si>
  <si>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</si>
  <si>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</si>
  <si>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</si>
  <si>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</si>
  <si>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</si>
  <si>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</si>
  <si>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</si>
  <si>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</si>
  <si>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</si>
  <si>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</si>
  <si>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</si>
  <si>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</si>
  <si>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</si>
  <si>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</si>
  <si>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</si>
  <si>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</si>
  <si>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</si>
  <si>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</si>
  <si>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</si>
  <si>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</si>
  <si>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</si>
  <si>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</si>
  <si>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</si>
  <si>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</si>
  <si>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</si>
  <si>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</si>
  <si>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</si>
  <si>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</si>
  <si>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</si>
  <si>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</si>
  <si>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</si>
  <si>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</si>
  <si>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</si>
  <si>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</si>
  <si>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</si>
  <si>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</si>
  <si>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</si>
  <si>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</si>
  <si>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</si>
  <si>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</si>
  <si>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</si>
  <si>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</si>
  <si>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</si>
  <si>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</si>
  <si>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</si>
  <si>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</si>
  <si>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</si>
  <si>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</si>
  <si>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</si>
  <si>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</si>
  <si>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</si>
  <si>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</si>
  <si>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</si>
  <si>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</si>
  <si>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</si>
  <si>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</si>
  <si>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</si>
  <si>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</si>
  <si>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</si>
  <si>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</si>
  <si>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</si>
  <si>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</si>
  <si>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</si>
  <si>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</si>
  <si>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</si>
  <si>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</si>
  <si>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</si>
  <si>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</si>
  <si>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</si>
  <si>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</si>
  <si>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</si>
  <si>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</si>
  <si>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</si>
  <si>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</si>
  <si>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</si>
  <si>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</si>
  <si>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</si>
  <si>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</si>
  <si>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</si>
  <si>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</si>
  <si>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</si>
  <si>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</si>
  <si>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</si>
  <si>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</si>
  <si>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</si>
  <si>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</si>
  <si>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</si>
  <si>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</si>
  <si>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</si>
  <si>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</si>
  <si>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</si>
  <si>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</si>
  <si>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</si>
  <si>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</si>
  <si>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</si>
  <si>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</si>
  <si>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</si>
  <si>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</si>
  <si>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</si>
  <si>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</si>
  <si>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</si>
  <si>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</si>
  <si>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</si>
  <si>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</si>
  <si>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</si>
  <si>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</si>
  <si>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</si>
  <si>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</si>
  <si>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</si>
  <si>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</si>
  <si>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</si>
  <si>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</si>
  <si>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</si>
  <si>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</si>
  <si>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</si>
  <si>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</si>
  <si>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</si>
  <si>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</si>
  <si>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</si>
  <si>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</si>
  <si>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</si>
  <si>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</si>
  <si>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</si>
  <si>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</si>
  <si>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</si>
  <si>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</si>
  <si>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</si>
  <si>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</si>
  <si>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</si>
  <si>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</si>
  <si>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</si>
  <si>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</si>
  <si>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</si>
  <si>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</si>
  <si>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</si>
  <si>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</si>
  <si>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</si>
  <si>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</si>
  <si>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</si>
  <si>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</si>
  <si>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</si>
  <si>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</si>
  <si>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</si>
  <si>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</si>
  <si>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</si>
  <si>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</si>
  <si>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</si>
  <si>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</si>
  <si>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</si>
  <si>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</si>
  <si>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</si>
  <si>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</si>
  <si>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</si>
  <si>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</si>
  <si>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</si>
  <si>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</si>
  <si>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</si>
  <si>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</si>
  <si>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</si>
  <si>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</si>
  <si>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</si>
  <si>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</si>
  <si>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</si>
  <si>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</si>
  <si>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</si>
  <si>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</si>
  <si>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</si>
  <si>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</si>
  <si>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</si>
  <si>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</si>
  <si>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</si>
  <si>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</si>
  <si>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</si>
  <si>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</si>
  <si>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</si>
  <si>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</si>
  <si>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</si>
  <si>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</si>
  <si>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</si>
  <si>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</si>
  <si>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</si>
  <si>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</si>
  <si>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</si>
  <si>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</si>
  <si>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</si>
  <si>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</si>
  <si>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</si>
  <si>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</si>
  <si>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</si>
  <si>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</si>
  <si>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</si>
  <si>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</si>
  <si>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</si>
  <si>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</si>
  <si>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</si>
  <si>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</si>
  <si>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</si>
  <si>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</si>
  <si>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</si>
  <si>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</si>
  <si>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</si>
  <si>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</si>
  <si>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</si>
  <si>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</si>
  <si>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</si>
  <si>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</si>
  <si>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</si>
  <si>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</si>
  <si>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</si>
  <si>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</si>
  <si>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</si>
  <si>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</si>
  <si>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</si>
  <si>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</si>
  <si>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</si>
  <si>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</si>
  <si>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</si>
  <si>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</si>
  <si>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</si>
  <si>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</si>
  <si>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</si>
  <si>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</si>
  <si>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</si>
  <si>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</si>
  <si>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</si>
  <si>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</si>
  <si>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</si>
  <si>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</si>
  <si>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</si>
  <si>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</si>
  <si>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</si>
  <si>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</si>
  <si>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</si>
  <si>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</si>
  <si>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</si>
  <si>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</si>
  <si>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</si>
  <si>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</si>
  <si>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</si>
  <si>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</si>
  <si>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</si>
  <si>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</si>
  <si>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</si>
  <si>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</si>
  <si>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</si>
  <si>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</si>
  <si>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</si>
  <si>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</si>
  <si>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</si>
  <si>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</si>
  <si>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</si>
  <si>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</si>
  <si>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</si>
  <si>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</si>
  <si>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</si>
  <si>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</si>
  <si>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</si>
  <si>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</si>
  <si>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</si>
  <si>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</si>
  <si>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</si>
  <si>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</si>
  <si>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</si>
  <si>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</si>
  <si>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</si>
  <si>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</si>
  <si>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</si>
  <si>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</si>
  <si>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</si>
  <si>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</si>
  <si>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</si>
  <si>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</si>
  <si>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</si>
  <si>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</si>
  <si>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</si>
  <si>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</si>
  <si>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</si>
  <si>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</si>
  <si>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</si>
  <si>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</si>
  <si>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</si>
  <si>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</si>
  <si>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</si>
  <si>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</si>
  <si>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</si>
  <si>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</si>
  <si>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</si>
  <si>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</si>
  <si>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</si>
  <si>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</si>
  <si>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</si>
  <si>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</si>
  <si>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</si>
  <si>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</si>
  <si>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</si>
  <si>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</si>
  <si>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</si>
  <si>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</si>
  <si>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</si>
  <si>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</si>
  <si>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</si>
  <si>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</si>
  <si>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</si>
  <si>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</si>
  <si>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</si>
  <si>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</si>
  <si>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</si>
  <si>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</si>
  <si>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</si>
  <si>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</si>
  <si>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</si>
  <si>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</si>
  <si>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</si>
  <si>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</si>
  <si>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</si>
  <si>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</si>
  <si>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</si>
  <si>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</si>
  <si>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</si>
  <si>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</si>
  <si>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</si>
  <si>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</si>
  <si>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</si>
  <si>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</si>
  <si>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</si>
  <si>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</si>
  <si>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</si>
  <si>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</si>
  <si>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</si>
  <si>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</si>
  <si>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</si>
  <si>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</si>
  <si>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</si>
  <si>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</si>
  <si>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</si>
  <si>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</si>
  <si>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</si>
  <si>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</si>
  <si>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</si>
  <si>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</si>
  <si>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</si>
  <si>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</si>
  <si>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</si>
  <si>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</si>
  <si>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</si>
  <si>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</si>
  <si>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</si>
  <si>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</si>
  <si>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</si>
  <si>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</si>
  <si>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</si>
  <si>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</si>
  <si>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</si>
  <si>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</si>
  <si>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</si>
  <si>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</si>
  <si>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</si>
  <si>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</si>
  <si>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</si>
  <si>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</si>
  <si>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</si>
  <si>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</si>
  <si>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</si>
  <si>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</si>
  <si>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</si>
  <si>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</si>
  <si>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</si>
  <si>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</si>
  <si>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</si>
  <si>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</si>
  <si>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</si>
  <si>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</si>
  <si>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</si>
  <si>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</si>
  <si>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</si>
  <si>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</si>
  <si>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</si>
  <si>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</si>
  <si>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</si>
  <si>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</si>
  <si>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</si>
  <si>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</si>
  <si>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</si>
  <si>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</si>
  <si>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</si>
  <si>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</si>
  <si>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</si>
  <si>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</si>
  <si>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</si>
  <si>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</si>
  <si>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</si>
  <si>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</si>
  <si>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</si>
  <si>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</si>
  <si>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</si>
  <si>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</si>
  <si>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</si>
  <si>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</si>
  <si>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</si>
  <si>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</si>
  <si>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</si>
  <si>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</si>
  <si>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</si>
  <si>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</si>
  <si>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</si>
  <si>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</si>
  <si>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</si>
  <si>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</si>
  <si>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</si>
  <si>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</si>
  <si>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</si>
  <si>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</si>
  <si>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</si>
  <si>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</si>
  <si>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</si>
  <si>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</si>
  <si>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</si>
  <si>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</si>
  <si>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</si>
  <si>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</si>
  <si>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</si>
  <si>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</si>
  <si>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</si>
  <si>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</si>
  <si>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</si>
  <si>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</si>
  <si>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</si>
  <si>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</si>
  <si>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</si>
  <si>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</si>
  <si>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</si>
  <si>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</si>
  <si>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</si>
  <si>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</si>
  <si>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</si>
  <si>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</si>
  <si>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</si>
  <si>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</si>
  <si>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</si>
  <si>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</si>
  <si>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</si>
  <si>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</si>
  <si>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</si>
  <si>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</si>
  <si>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</si>
  <si>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</si>
  <si>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</si>
  <si>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</si>
  <si>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</si>
  <si>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</si>
  <si>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</si>
  <si>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</si>
  <si>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</si>
  <si>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</si>
  <si>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</si>
  <si>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</si>
  <si>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</si>
  <si>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</si>
  <si>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</si>
  <si>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</si>
  <si>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</si>
  <si>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</si>
  <si>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</si>
  <si>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</si>
  <si>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</si>
  <si>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</si>
  <si>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</si>
  <si>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</si>
  <si>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</si>
  <si>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</si>
  <si>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</si>
  <si>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</si>
  <si>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</si>
  <si>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</si>
  <si>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</si>
  <si>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</si>
  <si>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</si>
  <si>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</si>
  <si>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</si>
  <si>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</si>
  <si>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</si>
  <si>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</si>
  <si>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</si>
  <si>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</si>
  <si>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</si>
  <si>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</si>
  <si>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</si>
  <si>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</si>
  <si>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</si>
  <si>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</si>
  <si>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</si>
  <si>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</si>
  <si>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</si>
  <si>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</si>
  <si>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</si>
  <si>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</si>
  <si>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</si>
  <si>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</si>
  <si>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</si>
  <si>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</si>
  <si>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</si>
  <si>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</si>
  <si>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</si>
  <si>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</si>
  <si>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</si>
  <si>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</si>
  <si>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</si>
  <si>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</si>
  <si>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</si>
  <si>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</si>
  <si>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</si>
  <si>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</si>
  <si>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</si>
  <si>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</si>
  <si>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</si>
  <si>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</si>
  <si>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</si>
  <si>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</si>
  <si>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</si>
  <si>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</si>
  <si>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</si>
  <si>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</si>
  <si>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</si>
  <si>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</si>
  <si>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</si>
  <si>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</si>
  <si>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</si>
  <si>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</si>
  <si>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</si>
  <si>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</si>
  <si>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</si>
  <si>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</si>
  <si>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</si>
  <si>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</si>
  <si>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</si>
  <si>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</si>
  <si>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</si>
  <si>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</si>
  <si>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</si>
  <si>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</si>
  <si>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</si>
  <si>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</si>
  <si>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</si>
  <si>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</si>
  <si>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</si>
  <si>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</si>
  <si>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</si>
  <si>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</si>
  <si>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</si>
  <si>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</si>
  <si>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</si>
  <si>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</si>
  <si>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</si>
  <si>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</si>
  <si>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</si>
  <si>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</si>
  <si>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</si>
  <si>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</si>
  <si>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</si>
  <si>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</si>
  <si>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</si>
  <si>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</si>
  <si>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</si>
  <si>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</si>
  <si>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</si>
  <si>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</si>
  <si>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</si>
  <si>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</si>
  <si>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</si>
  <si>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</si>
  <si>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</si>
  <si>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</si>
  <si>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</si>
  <si>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</si>
  <si>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</si>
  <si>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</si>
  <si>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</si>
  <si>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</si>
  <si>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</si>
  <si>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</si>
  <si>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</si>
  <si>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</si>
  <si>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</si>
  <si>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</si>
  <si>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</si>
  <si>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</si>
  <si>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</si>
  <si>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</si>
  <si>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</si>
  <si>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</si>
  <si>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</si>
  <si>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</si>
  <si>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</si>
  <si>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</si>
  <si>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</si>
  <si>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</si>
  <si>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</si>
  <si>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</si>
  <si>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</si>
  <si>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</si>
  <si>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</si>
  <si>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</si>
  <si>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</si>
  <si>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</si>
  <si>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</si>
  <si>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</si>
  <si>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</si>
  <si>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</si>
  <si>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</si>
  <si>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</si>
  <si>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</si>
  <si>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</si>
  <si>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</si>
  <si>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</si>
  <si>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</si>
  <si>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</si>
  <si>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</si>
  <si>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</si>
  <si>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</si>
  <si>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</si>
  <si>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</si>
  <si>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</si>
  <si>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</si>
  <si>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</si>
  <si>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</si>
  <si>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</si>
  <si>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</si>
  <si>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</si>
  <si>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</si>
  <si>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</si>
  <si>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</si>
  <si>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</si>
  <si>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</si>
  <si>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</si>
  <si>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</si>
  <si>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</si>
  <si>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</si>
  <si>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</si>
  <si>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</si>
  <si>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</si>
  <si>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</si>
  <si>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</si>
  <si>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</si>
  <si>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</si>
  <si>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</si>
  <si>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</si>
  <si>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</si>
  <si>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</si>
  <si>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</si>
  <si>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</si>
  <si>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</si>
  <si>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</si>
  <si>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</si>
  <si>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</si>
  <si>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</si>
  <si>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</si>
  <si>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</si>
  <si>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</si>
  <si>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</si>
  <si>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</si>
  <si>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</si>
  <si>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</si>
  <si>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</si>
  <si>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</si>
  <si>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</si>
  <si>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</si>
  <si>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</si>
  <si>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</si>
  <si>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</si>
  <si>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</si>
  <si>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</si>
  <si>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</si>
  <si>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</si>
  <si>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</si>
  <si>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</si>
  <si>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</si>
  <si>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</si>
  <si>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</si>
  <si>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</si>
  <si>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</si>
  <si>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</si>
  <si>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</si>
  <si>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</si>
  <si>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</si>
  <si>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</si>
  <si>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</si>
  <si>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</si>
  <si>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</si>
  <si>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</si>
  <si>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</si>
  <si>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</si>
  <si>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</si>
  <si>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</si>
  <si>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</si>
  <si>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</si>
  <si>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</si>
  <si>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</si>
  <si>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</si>
  <si>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</si>
  <si>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</si>
  <si>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</si>
  <si>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</si>
  <si>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</si>
  <si>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</si>
  <si>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</si>
  <si>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</si>
  <si>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</si>
  <si>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</si>
  <si>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</si>
  <si>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</si>
  <si>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</si>
  <si>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</si>
  <si>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</si>
  <si>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</si>
  <si>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</si>
  <si>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</si>
  <si>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</si>
  <si>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</si>
  <si>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</si>
  <si>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</si>
  <si>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</si>
  <si>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</si>
  <si>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</si>
  <si>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</si>
  <si>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</si>
  <si>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</si>
  <si>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</si>
  <si>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</si>
  <si>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</si>
  <si>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</si>
  <si>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</si>
  <si>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</si>
  <si>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</si>
  <si>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</si>
  <si>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</si>
  <si>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</si>
  <si>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</si>
  <si>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</si>
  <si>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</si>
  <si>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</si>
  <si>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</si>
  <si>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</si>
  <si>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</si>
  <si>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</si>
  <si>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</si>
  <si>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</si>
  <si>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</si>
  <si>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</si>
  <si>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</si>
  <si>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</si>
  <si>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</si>
  <si>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</si>
  <si>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</si>
  <si>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</si>
  <si>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</si>
  <si>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</si>
  <si>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</si>
  <si>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</si>
  <si>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</si>
  <si>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</si>
  <si>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</si>
  <si>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</si>
  <si>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</si>
  <si>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</si>
  <si>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</si>
  <si>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</si>
  <si>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</si>
  <si>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</si>
  <si>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</si>
  <si>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</si>
  <si>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</si>
  <si>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</si>
  <si>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</si>
  <si>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</si>
  <si>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</si>
  <si>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</si>
  <si>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</si>
  <si>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</si>
  <si>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</si>
  <si>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</si>
  <si>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</si>
  <si>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</si>
  <si>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</si>
  <si>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</si>
  <si>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</si>
  <si>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</si>
  <si>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</si>
  <si>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</si>
  <si>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</si>
  <si>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</si>
  <si>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</si>
  <si>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</si>
  <si>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</si>
  <si>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</si>
  <si>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</si>
  <si>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</si>
  <si>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</si>
  <si>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</si>
  <si>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</si>
  <si>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</si>
  <si>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</si>
  <si>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</si>
  <si>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</si>
  <si>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</si>
  <si>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</si>
  <si>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</si>
  <si>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</si>
  <si>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</si>
  <si>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</si>
  <si>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</si>
  <si>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</si>
  <si>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</si>
  <si>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</si>
  <si>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</si>
  <si>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</si>
  <si>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</si>
  <si>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</si>
  <si>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</si>
  <si>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</si>
  <si>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</si>
  <si>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</si>
  <si>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</si>
  <si>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</si>
  <si>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</si>
  <si>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</si>
  <si>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</si>
  <si>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</si>
  <si>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</si>
  <si>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</si>
  <si>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</si>
  <si>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</si>
  <si>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</si>
  <si>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</si>
  <si>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</si>
  <si>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</si>
  <si>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</si>
  <si>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</si>
  <si>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</si>
  <si>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</si>
  <si>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</si>
  <si>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</si>
  <si>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</si>
  <si>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</si>
  <si>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</si>
  <si>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</si>
  <si>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</si>
  <si>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</si>
  <si>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</si>
  <si>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</si>
  <si>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</si>
  <si>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</si>
  <si>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</si>
  <si>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</si>
  <si>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</si>
  <si>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</si>
  <si>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</si>
  <si>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</si>
  <si>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</si>
  <si>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</si>
  <si>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</si>
  <si>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</si>
  <si>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</si>
  <si>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</si>
  <si>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</si>
  <si>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</si>
  <si>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</si>
  <si>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</si>
  <si>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</si>
  <si>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</si>
  <si>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</si>
  <si>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</si>
  <si>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</si>
  <si>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</si>
  <si>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</si>
  <si>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</si>
  <si>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</si>
  <si>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</si>
  <si>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</si>
  <si>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</si>
  <si>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</si>
  <si>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</si>
  <si>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</si>
  <si>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</si>
  <si>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</si>
  <si>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</si>
  <si>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</si>
  <si>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</si>
  <si>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</si>
  <si>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</si>
  <si>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</si>
  <si>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</si>
  <si>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</si>
  <si>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</si>
  <si>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</si>
  <si>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</si>
  <si>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</si>
  <si>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</si>
  <si>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</si>
  <si>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</si>
  <si>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</si>
  <si>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</si>
  <si>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</si>
  <si>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</si>
  <si>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</si>
  <si>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</si>
  <si>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</si>
  <si>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</si>
  <si>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</si>
  <si>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</si>
  <si>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</si>
  <si>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</si>
  <si>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</si>
  <si>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</si>
  <si>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</si>
  <si>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</si>
  <si>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</si>
  <si>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</si>
  <si>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</si>
  <si>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</si>
  <si>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</si>
  <si>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</si>
  <si>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</si>
  <si>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</si>
  <si>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</si>
  <si>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</si>
  <si>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</si>
  <si>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</si>
  <si>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</si>
  <si>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</si>
  <si>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</si>
  <si>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</si>
  <si>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</si>
  <si>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</si>
  <si>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</si>
  <si>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</si>
  <si>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</si>
  <si>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</si>
  <si>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</si>
  <si>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</si>
  <si>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</si>
  <si>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</si>
  <si>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</si>
  <si>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</si>
  <si>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</si>
  <si>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</si>
  <si>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</si>
  <si>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</si>
  <si>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</si>
  <si>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</si>
  <si>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</si>
  <si>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</si>
  <si>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</si>
  <si>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</si>
  <si>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</si>
  <si>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</si>
  <si>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</si>
  <si>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</si>
  <si>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</si>
  <si>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</si>
  <si>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</si>
  <si>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</si>
  <si>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</si>
  <si>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</si>
  <si>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</si>
  <si>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</si>
  <si>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</si>
  <si>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</si>
  <si>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</si>
  <si>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</si>
  <si>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</si>
  <si>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</si>
  <si>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</si>
  <si>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</si>
  <si>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</si>
  <si>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</si>
  <si>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</si>
  <si>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</si>
  <si>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</si>
  <si>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</si>
  <si>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</si>
  <si>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</si>
  <si>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</si>
  <si>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</si>
  <si>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</si>
  <si>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</si>
  <si>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</si>
  <si>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</si>
  <si>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</si>
  <si>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</si>
  <si>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</si>
  <si>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</si>
  <si>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</si>
  <si>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</si>
  <si>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</si>
  <si>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</si>
  <si>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</si>
  <si>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</si>
  <si>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</si>
  <si>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</si>
  <si>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</si>
  <si>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</si>
  <si>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</si>
  <si>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</si>
  <si>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</si>
  <si>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</si>
  <si>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</si>
  <si>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</si>
  <si>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</si>
  <si>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</si>
  <si>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</si>
  <si>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</si>
  <si>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</si>
  <si>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</si>
  <si>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</si>
  <si>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</si>
  <si>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</si>
  <si>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</si>
  <si>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</si>
  <si>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</si>
  <si>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</si>
  <si>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</si>
  <si>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</si>
  <si>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</si>
  <si>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</si>
  <si>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</si>
  <si>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</si>
  <si>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</si>
  <si>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</si>
  <si>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</si>
  <si>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</si>
  <si>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</si>
  <si>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</si>
  <si>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</si>
  <si>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</si>
  <si>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</si>
  <si>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</si>
  <si>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</si>
  <si>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</si>
  <si>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</si>
  <si>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</si>
  <si>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</si>
  <si>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</si>
  <si>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</si>
  <si>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</si>
  <si>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</si>
  <si>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</si>
  <si>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</si>
  <si>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</si>
  <si>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</si>
  <si>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</si>
  <si>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</si>
  <si>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</si>
  <si>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</si>
  <si>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</si>
  <si>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</si>
  <si>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</si>
  <si>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</si>
  <si>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</si>
  <si>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</si>
  <si>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</si>
  <si>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</si>
  <si>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</si>
  <si>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</si>
  <si>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</si>
  <si>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</si>
  <si>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</si>
  <si>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</si>
  <si>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</si>
  <si>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</si>
  <si>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</si>
  <si>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</si>
  <si>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</si>
  <si>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</si>
  <si>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</si>
  <si>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</si>
  <si>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</si>
  <si>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</si>
  <si>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</si>
  <si>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</si>
  <si>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</si>
  <si>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</si>
  <si>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</si>
  <si>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</si>
  <si>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</si>
  <si>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</si>
  <si>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</si>
  <si>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</si>
  <si>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</si>
  <si>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</si>
  <si>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</si>
  <si>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</si>
  <si>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</si>
  <si>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</si>
  <si>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</si>
  <si>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</si>
  <si>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</si>
  <si>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</si>
  <si>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</si>
  <si>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</si>
  <si>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</si>
  <si>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</si>
  <si>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</si>
  <si>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</si>
  <si>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</si>
  <si>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</si>
  <si>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</si>
  <si>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</si>
  <si>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</si>
  <si>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</si>
  <si>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</si>
  <si>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</si>
  <si>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</si>
  <si>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</si>
  <si>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</si>
  <si>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</si>
  <si>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</si>
  <si>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</si>
  <si>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</si>
  <si>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</si>
  <si>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</si>
  <si>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</si>
  <si>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</si>
  <si>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</si>
  <si>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</si>
  <si>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</si>
  <si>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</si>
  <si>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</si>
  <si>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</si>
  <si>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</si>
  <si>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</si>
  <si>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</si>
  <si>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</si>
  <si>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</si>
  <si>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</si>
  <si>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</si>
  <si>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</si>
  <si>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</si>
  <si>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</si>
  <si>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</si>
  <si>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</si>
  <si>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</si>
  <si>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</si>
  <si>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</si>
  <si>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</si>
  <si>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</si>
  <si>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</si>
  <si>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</si>
  <si>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</si>
  <si>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</si>
  <si>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</si>
  <si>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</si>
  <si>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</si>
  <si>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</si>
  <si>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</si>
  <si>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</si>
  <si>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</si>
  <si>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</si>
  <si>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</si>
  <si>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</si>
  <si>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</si>
  <si>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</si>
  <si>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</si>
  <si>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</si>
  <si>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</si>
  <si>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</si>
  <si>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</si>
  <si>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</si>
  <si>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</si>
  <si>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</si>
  <si>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</si>
  <si>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</si>
  <si>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</si>
  <si>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</si>
  <si>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</si>
  <si>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</si>
  <si>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</si>
  <si>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</si>
  <si>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</si>
  <si>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</si>
  <si>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</si>
  <si>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</si>
  <si>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</si>
  <si>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</si>
  <si>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</si>
  <si>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</si>
  <si>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</si>
  <si>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</si>
  <si>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</si>
  <si>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</si>
  <si>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</si>
  <si>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</si>
  <si>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</si>
  <si>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</si>
  <si>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</si>
  <si>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</si>
  <si>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</si>
  <si>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</si>
  <si>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</si>
  <si>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</si>
  <si>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</si>
  <si>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</si>
  <si>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</si>
  <si>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</si>
  <si>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</si>
  <si>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</si>
  <si>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</si>
  <si>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</si>
  <si>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</si>
  <si>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</si>
  <si>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</si>
  <si>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</si>
  <si>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</si>
  <si>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</si>
  <si>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</si>
  <si>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</si>
  <si>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</si>
  <si>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</si>
  <si>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</si>
  <si>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</si>
  <si>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</si>
  <si>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</si>
  <si>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</si>
  <si>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</si>
  <si>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</si>
  <si>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</si>
  <si>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</si>
  <si>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</si>
  <si>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</si>
  <si>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</si>
  <si>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</si>
  <si>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</si>
  <si>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</si>
  <si>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</si>
  <si>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</si>
  <si>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</si>
  <si>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</si>
  <si>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</si>
  <si>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</si>
  <si>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</si>
  <si>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</si>
  <si>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</si>
  <si>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</si>
  <si>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</si>
  <si>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</si>
  <si>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</si>
  <si>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</si>
  <si>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</si>
  <si>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</si>
  <si>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</si>
  <si>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</si>
  <si>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</si>
  <si>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</si>
  <si>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</si>
  <si>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</si>
  <si>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</si>
  <si>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</si>
  <si>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</si>
  <si>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</si>
  <si>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</si>
  <si>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</si>
  <si>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</si>
  <si>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</si>
  <si>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</si>
  <si>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</si>
  <si>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</si>
  <si>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</si>
  <si>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</si>
  <si>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</si>
  <si>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</si>
  <si>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</si>
  <si>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</si>
  <si>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</si>
  <si>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</si>
  <si>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</si>
  <si>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</si>
  <si>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</si>
  <si>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</si>
  <si>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</si>
  <si>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</si>
  <si>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</si>
  <si>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</si>
  <si>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</si>
  <si>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</si>
  <si>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</si>
  <si>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</si>
  <si>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</si>
  <si>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</si>
  <si>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</si>
  <si>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</si>
  <si>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</si>
  <si>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</si>
  <si>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</si>
  <si>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</si>
  <si>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</si>
  <si>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</si>
  <si>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</si>
  <si>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</si>
  <si>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</si>
  <si>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</si>
  <si>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</si>
  <si>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</si>
  <si>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</si>
  <si>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</si>
  <si>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</si>
  <si>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</si>
  <si>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</si>
  <si>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</si>
  <si>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</si>
  <si>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</si>
  <si>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</si>
  <si>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</si>
  <si>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</si>
  <si>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</si>
  <si>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</si>
  <si>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</si>
  <si>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</si>
  <si>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</si>
  <si>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</si>
  <si>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</si>
  <si>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</si>
  <si>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</si>
  <si>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</si>
  <si>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</si>
  <si>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</si>
  <si>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</si>
  <si>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</si>
  <si>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</si>
  <si>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</si>
  <si>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</si>
  <si>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</si>
  <si>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</si>
  <si>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</si>
  <si>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</si>
  <si>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</si>
  <si>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</si>
  <si>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</si>
  <si>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</si>
  <si>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</si>
  <si>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</si>
  <si>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</si>
  <si>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</si>
  <si>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</si>
  <si>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</si>
  <si>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</si>
  <si>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</si>
  <si>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</si>
  <si>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</si>
  <si>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</si>
  <si>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</si>
  <si>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</si>
  <si>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</si>
  <si>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</si>
  <si>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</si>
  <si>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</si>
  <si>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</si>
  <si>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</si>
  <si>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</si>
  <si>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</si>
  <si>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</si>
  <si>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</si>
  <si>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</si>
  <si>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</si>
  <si>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</si>
  <si>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</si>
  <si>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</si>
  <si>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</si>
  <si>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</si>
  <si>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</si>
  <si>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</si>
  <si>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</si>
  <si>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</si>
  <si>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</si>
  <si>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</si>
  <si>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</si>
  <si>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</si>
  <si>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</si>
  <si>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</si>
  <si>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</si>
  <si>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</si>
  <si>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</si>
  <si>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</si>
  <si>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</si>
  <si>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</si>
  <si>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</si>
  <si>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</si>
  <si>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</si>
  <si>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</si>
  <si>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</si>
  <si>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</si>
  <si>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</si>
  <si>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</si>
  <si>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</si>
  <si>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</si>
  <si>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</si>
  <si>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</si>
  <si>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</si>
  <si>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</si>
  <si>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</si>
  <si>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</si>
  <si>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</si>
  <si>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</si>
  <si>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</si>
  <si>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</si>
  <si>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</si>
  <si>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</si>
  <si>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</si>
  <si>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</si>
  <si>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</si>
  <si>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</si>
  <si>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</si>
  <si>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</si>
  <si>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</si>
  <si>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</si>
  <si>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</si>
  <si>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</si>
  <si>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</si>
  <si>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</si>
  <si>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</si>
  <si>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</si>
  <si>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</si>
  <si>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</si>
  <si>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</si>
  <si>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</si>
  <si>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</si>
  <si>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</si>
  <si>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</si>
  <si>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</si>
  <si>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</si>
  <si>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</si>
  <si>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</si>
  <si>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</si>
  <si>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</si>
  <si>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</si>
  <si>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</si>
  <si>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</si>
  <si>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</si>
  <si>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</si>
  <si>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</si>
  <si>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</si>
  <si>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</si>
  <si>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</si>
  <si>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</si>
  <si>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</si>
  <si>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</si>
  <si>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</si>
  <si>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</si>
  <si>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</si>
  <si>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</si>
  <si>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</si>
  <si>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</si>
  <si>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</si>
  <si>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</si>
  <si>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</si>
  <si>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</si>
  <si>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</si>
  <si>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</si>
  <si>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</si>
  <si>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</si>
  <si>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</si>
  <si>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</si>
  <si>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</si>
  <si>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</si>
  <si>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</si>
  <si>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</si>
  <si>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</si>
  <si>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</si>
  <si>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</si>
  <si>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</si>
  <si>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</si>
  <si>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</si>
  <si>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</si>
  <si>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</si>
  <si>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</si>
  <si>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</si>
  <si>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</si>
  <si>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</si>
  <si>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</si>
  <si>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</si>
  <si>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</si>
  <si>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</si>
  <si>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</si>
  <si>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</si>
  <si>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</si>
  <si>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</si>
  <si>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</si>
  <si>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</si>
  <si>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</si>
  <si>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</si>
  <si>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</si>
  <si>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</si>
  <si>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</si>
  <si>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</si>
  <si>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</si>
  <si>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</si>
  <si>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</si>
  <si>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</si>
  <si>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</si>
  <si>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</si>
  <si>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</si>
  <si>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</si>
  <si>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</si>
  <si>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</si>
  <si>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</si>
  <si>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</si>
  <si>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</si>
  <si>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</si>
  <si>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</si>
  <si>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</si>
  <si>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</si>
  <si>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</si>
  <si>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</si>
  <si>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</si>
  <si>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</si>
  <si>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</si>
  <si>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</si>
  <si>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</si>
  <si>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</si>
  <si>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</si>
  <si>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</si>
  <si>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</si>
  <si>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</si>
  <si>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</si>
  <si>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</si>
  <si>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</si>
  <si>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</si>
  <si>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</si>
  <si>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</si>
  <si>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</si>
  <si>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</si>
  <si>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</si>
  <si>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</si>
  <si>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</si>
  <si>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</si>
  <si>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</si>
  <si>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</si>
  <si>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</si>
  <si>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</si>
  <si>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</si>
  <si>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</si>
  <si>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</si>
  <si>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</si>
  <si>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</si>
  <si>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</si>
  <si>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</si>
  <si>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</si>
  <si>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</si>
  <si>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</si>
  <si>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</si>
  <si>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</si>
  <si>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</si>
  <si>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</si>
  <si>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</si>
  <si>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</si>
  <si>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</si>
  <si>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</si>
  <si>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</si>
  <si>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</si>
  <si>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</si>
  <si>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</si>
  <si>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</si>
  <si>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</si>
  <si>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</si>
  <si>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</si>
  <si>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</si>
  <si>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</si>
  <si>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</si>
  <si>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</si>
  <si>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</si>
  <si>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</si>
  <si>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</si>
  <si>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</si>
  <si>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</si>
  <si>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</si>
  <si>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</si>
  <si>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</si>
  <si>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</si>
  <si>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</si>
  <si>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</si>
  <si>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</si>
  <si>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</si>
  <si>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</si>
  <si>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</si>
  <si>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</si>
  <si>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</si>
  <si>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</si>
  <si>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</si>
  <si>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</si>
  <si>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</si>
  <si>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</si>
  <si>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</si>
  <si>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</si>
  <si>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</si>
  <si>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</si>
  <si>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</si>
  <si>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</si>
  <si>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</si>
  <si>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</si>
  <si>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</si>
  <si>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</si>
  <si>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</si>
  <si>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</si>
  <si>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</si>
  <si>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</si>
  <si>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</si>
  <si>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</si>
  <si>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</si>
  <si>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</si>
  <si>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</si>
  <si>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</si>
  <si>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</si>
  <si>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</si>
  <si>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</si>
  <si>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</si>
  <si>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</si>
  <si>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</si>
  <si>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</si>
  <si>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</si>
  <si>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</si>
  <si>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</si>
  <si>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</si>
  <si>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</si>
  <si>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</si>
  <si>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</si>
  <si>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</si>
  <si>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</si>
  <si>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</si>
  <si>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</si>
  <si>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</si>
  <si>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</si>
  <si>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</si>
  <si>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</si>
  <si>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</si>
  <si>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</si>
  <si>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</si>
  <si>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</si>
  <si>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</si>
  <si>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</si>
  <si>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</si>
  <si>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</si>
  <si>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</si>
  <si>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</si>
  <si>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</si>
  <si>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</si>
  <si>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</si>
  <si>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</si>
  <si>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</si>
  <si>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</si>
  <si>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</si>
  <si>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</si>
  <si>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</si>
  <si>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</si>
  <si>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</si>
  <si>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</si>
  <si>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</si>
  <si>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</si>
  <si>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</si>
  <si>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</si>
  <si>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</si>
  <si>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</si>
  <si>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</si>
  <si>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</si>
  <si>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</si>
  <si>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</si>
  <si>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</si>
  <si>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</si>
  <si>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</si>
  <si>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</si>
  <si>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</si>
  <si>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</si>
  <si>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</si>
  <si>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</si>
  <si>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</si>
  <si>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</si>
  <si>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</si>
  <si>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</si>
  <si>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</si>
  <si>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</si>
  <si>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</si>
  <si>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</si>
  <si>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</si>
  <si>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</si>
  <si>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</si>
  <si>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</si>
  <si>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</si>
  <si>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</si>
  <si>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</si>
  <si>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</si>
  <si>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</si>
  <si>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</si>
  <si>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</si>
  <si>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</si>
  <si>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</si>
  <si>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</si>
  <si>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</si>
  <si>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</si>
  <si>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</si>
  <si>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</si>
  <si>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</si>
  <si>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</si>
  <si>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</si>
  <si>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</si>
  <si>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</si>
  <si>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</si>
  <si>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</si>
  <si>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</si>
  <si>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</si>
  <si>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</si>
  <si>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</si>
  <si>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</si>
  <si>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</si>
  <si>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</si>
  <si>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</si>
  <si>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</si>
  <si>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</si>
  <si>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</si>
  <si>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</si>
  <si>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</si>
  <si>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</si>
  <si>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</si>
  <si>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</si>
  <si>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</si>
  <si>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</si>
  <si>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</si>
  <si>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</si>
  <si>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</si>
  <si>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</si>
  <si>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</si>
  <si>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</si>
  <si>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</si>
  <si>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</si>
  <si>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</si>
  <si>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</si>
  <si>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</si>
  <si>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</si>
  <si>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</si>
  <si>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</si>
  <si>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</si>
  <si>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</si>
  <si>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</si>
  <si>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</si>
  <si>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</si>
  <si>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</si>
  <si>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</si>
  <si>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</si>
  <si>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</si>
  <si>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</si>
  <si>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</si>
  <si>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</si>
  <si>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</si>
  <si>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</si>
  <si>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</si>
  <si>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</si>
  <si>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</si>
  <si>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</si>
  <si>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</si>
  <si>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</si>
  <si>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</si>
  <si>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</si>
  <si>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</si>
  <si>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</si>
  <si>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</si>
  <si>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</si>
  <si>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</si>
  <si>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</si>
  <si>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</si>
  <si>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</si>
  <si>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</si>
  <si>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</si>
  <si>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</si>
  <si>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</si>
  <si>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</si>
  <si>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</si>
  <si>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</si>
  <si>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</si>
  <si>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</si>
  <si>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</si>
  <si>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</si>
  <si>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</si>
  <si>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</si>
  <si>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</si>
  <si>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</si>
  <si>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</si>
  <si>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</si>
  <si>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</si>
  <si>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</si>
  <si>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</si>
  <si>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</si>
  <si>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</si>
  <si>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</si>
  <si>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</si>
  <si>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</si>
  <si>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</si>
  <si>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</si>
  <si>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</si>
  <si>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</si>
  <si>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</si>
  <si>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</si>
  <si>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</si>
  <si>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</si>
  <si>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</si>
  <si>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</si>
  <si>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</si>
  <si>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</si>
  <si>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</si>
  <si>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</si>
  <si>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</si>
  <si>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</si>
  <si>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</si>
  <si>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</si>
  <si>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</si>
  <si>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</si>
  <si>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</si>
  <si>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</si>
  <si>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</si>
  <si>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</si>
  <si>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</si>
  <si>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</si>
  <si>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</si>
  <si>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</si>
  <si>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</si>
  <si>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</si>
  <si>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</si>
  <si>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</si>
  <si>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</si>
  <si>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</si>
  <si>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</si>
  <si>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</si>
  <si>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</si>
  <si>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</si>
  <si>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</si>
  <si>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</si>
  <si>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</si>
  <si>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</si>
  <si>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</si>
  <si>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</si>
  <si>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</si>
  <si>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</si>
  <si>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</si>
  <si>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</si>
  <si>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</si>
  <si>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</si>
  <si>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</si>
  <si>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</si>
  <si>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</si>
  <si>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</si>
  <si>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</si>
  <si>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</si>
  <si>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</si>
  <si>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</si>
  <si>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</si>
  <si>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</si>
  <si>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</si>
  <si>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</si>
  <si>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</si>
  <si>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</si>
  <si>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</si>
  <si>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</si>
  <si>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</si>
  <si>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</si>
  <si>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</si>
  <si>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</si>
  <si>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</si>
  <si>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</si>
  <si>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</si>
  <si>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</si>
  <si>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</si>
  <si>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</si>
  <si>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</si>
  <si>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</si>
  <si>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</si>
  <si>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</si>
  <si>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</si>
  <si>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</si>
  <si>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</si>
  <si>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</si>
  <si>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</si>
  <si>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</si>
  <si>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</si>
  <si>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</si>
  <si>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</si>
  <si>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</si>
  <si>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</si>
  <si>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</si>
  <si>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</si>
  <si>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</si>
  <si>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</si>
  <si>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</si>
  <si>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</si>
  <si>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</si>
  <si>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</si>
  <si>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</si>
  <si>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</si>
  <si>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</si>
  <si>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</si>
  <si>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</si>
  <si>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</si>
  <si>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</si>
  <si>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</si>
  <si>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</si>
  <si>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</si>
  <si>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</si>
  <si>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</si>
  <si>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</si>
  <si>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</si>
  <si>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</si>
  <si>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</si>
  <si>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</si>
  <si>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</si>
  <si>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</si>
  <si>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</si>
  <si>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</si>
  <si>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</si>
  <si>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</si>
  <si>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</si>
  <si>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</si>
  <si>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</si>
  <si>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</si>
  <si>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</si>
  <si>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</si>
  <si>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</si>
  <si>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</si>
  <si>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</si>
  <si>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</si>
  <si>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</si>
  <si>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</si>
  <si>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</si>
  <si>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</si>
  <si>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</si>
  <si>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</si>
  <si>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</si>
  <si>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</si>
  <si>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</si>
  <si>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</si>
  <si>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</si>
  <si>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</si>
  <si>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</si>
  <si>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</si>
  <si>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</si>
  <si>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</si>
  <si>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</si>
  <si>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</si>
  <si>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</si>
  <si>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</si>
  <si>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</si>
  <si>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</si>
  <si>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</si>
  <si>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</si>
  <si>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</si>
  <si>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</si>
  <si>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</si>
  <si>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</si>
  <si>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</si>
  <si>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</si>
  <si>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</si>
  <si>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</si>
  <si>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</si>
  <si>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</si>
  <si>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</si>
  <si>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</si>
  <si>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</si>
  <si>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</si>
  <si>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</si>
  <si>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</si>
  <si>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</si>
  <si>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</si>
  <si>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</si>
  <si>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</si>
  <si>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</si>
  <si>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</si>
  <si>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</si>
  <si>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</si>
  <si>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</si>
  <si>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</si>
  <si>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</si>
  <si>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</si>
  <si>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</si>
  <si>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</si>
  <si>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</si>
  <si>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</si>
  <si>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</si>
  <si>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</si>
  <si>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</si>
  <si>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</si>
  <si>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</si>
  <si>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</si>
  <si>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</si>
  <si>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</si>
  <si>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</si>
  <si>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</si>
  <si>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</si>
  <si>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</si>
  <si>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</si>
  <si>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</si>
  <si>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</si>
  <si>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</si>
  <si>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</si>
  <si>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</si>
  <si>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</si>
  <si>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</si>
  <si>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</si>
  <si>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</si>
  <si>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</si>
  <si>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</si>
  <si>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</si>
  <si>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</si>
  <si>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</si>
  <si>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</si>
  <si>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</si>
  <si>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</si>
  <si>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</si>
  <si>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</si>
  <si>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</si>
  <si>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</si>
  <si>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</si>
  <si>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</si>
  <si>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</si>
  <si>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</si>
  <si>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</si>
  <si>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</si>
  <si>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</si>
  <si>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</si>
  <si>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</si>
  <si>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</si>
  <si>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</si>
  <si>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</si>
  <si>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</si>
  <si>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</si>
  <si>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</si>
  <si>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</si>
  <si>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</si>
  <si>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</si>
  <si>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</si>
  <si>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</si>
  <si>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</si>
  <si>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</si>
  <si>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</si>
  <si>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</si>
  <si>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</si>
  <si>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</si>
  <si>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</si>
  <si>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</si>
  <si>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</si>
  <si>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</si>
  <si>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</si>
  <si>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</si>
  <si>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</si>
  <si>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</si>
  <si>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</si>
  <si>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</si>
  <si>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</si>
  <si>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</si>
  <si>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</si>
  <si>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</si>
  <si>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</si>
  <si>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</si>
  <si>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</si>
  <si>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</si>
  <si>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</si>
  <si>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</si>
  <si>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</si>
  <si>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</si>
  <si>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</si>
  <si>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</si>
  <si>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</si>
  <si>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</si>
  <si>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</si>
  <si>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</si>
  <si>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</si>
  <si>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</si>
  <si>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</si>
  <si>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</si>
  <si>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</si>
  <si>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</si>
  <si>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</si>
  <si>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</si>
  <si>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</si>
  <si>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</si>
  <si>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</si>
  <si>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</si>
  <si>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</si>
  <si>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</si>
  <si>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</si>
  <si>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</si>
  <si>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</si>
  <si>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</si>
  <si>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</si>
  <si>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</si>
  <si>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</si>
  <si>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</si>
  <si>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</si>
  <si>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</si>
  <si>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</si>
  <si>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</si>
  <si>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</si>
  <si>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</si>
  <si>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</si>
  <si>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</si>
  <si>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</si>
  <si>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</si>
  <si>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</si>
  <si>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</si>
  <si>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</si>
  <si>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</si>
  <si>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</si>
  <si>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</si>
  <si>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</si>
  <si>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</si>
  <si>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</si>
  <si>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</si>
  <si>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</si>
  <si>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</si>
  <si>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</si>
  <si>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</si>
  <si>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</si>
  <si>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</si>
  <si>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</si>
  <si>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</si>
  <si>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</si>
  <si>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</si>
  <si>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</si>
  <si>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</si>
  <si>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</si>
  <si>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</si>
  <si>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</si>
  <si>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</si>
  <si>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</si>
  <si>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</si>
  <si>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</si>
  <si>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</si>
  <si>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</si>
  <si>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</si>
  <si>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</si>
  <si>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</si>
  <si>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</si>
  <si>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</si>
  <si>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</si>
  <si>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</si>
  <si>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</si>
  <si>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</si>
  <si>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</si>
  <si>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</si>
  <si>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</si>
  <si>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</si>
  <si>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</si>
  <si>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</si>
  <si>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</si>
  <si>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</si>
  <si>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</si>
  <si>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</si>
  <si>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</si>
  <si>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</si>
  <si>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</si>
  <si>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</si>
  <si>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</si>
  <si>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</si>
  <si>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</si>
  <si>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</si>
  <si>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</si>
  <si>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</si>
  <si>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</si>
  <si>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</si>
  <si>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</si>
  <si>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</si>
  <si>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</si>
  <si>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</si>
  <si>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</si>
  <si>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</si>
  <si>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</si>
  <si>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</si>
  <si>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</si>
  <si>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</si>
  <si>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</si>
  <si>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</si>
  <si>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</si>
  <si>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</si>
  <si>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</si>
  <si>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</si>
  <si>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</si>
  <si>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</si>
  <si>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</si>
  <si>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</si>
  <si>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</si>
  <si>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</si>
  <si>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</si>
  <si>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</si>
  <si>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</si>
  <si>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</si>
  <si>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</si>
  <si>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</si>
  <si>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</si>
  <si>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</si>
  <si>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</si>
  <si>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</si>
  <si>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</si>
  <si>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</si>
  <si>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</si>
  <si>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</si>
  <si>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</si>
  <si>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</si>
  <si>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</si>
  <si>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</si>
  <si>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</si>
  <si>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</si>
  <si>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</si>
  <si>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</si>
  <si>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</si>
  <si>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</si>
  <si>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</si>
  <si>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</si>
  <si>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</si>
  <si>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</si>
  <si>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</si>
  <si>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</si>
  <si>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</si>
  <si>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</si>
  <si>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</si>
  <si>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</si>
  <si>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</si>
  <si>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</si>
  <si>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</si>
  <si>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</si>
  <si>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</si>
  <si>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</si>
  <si>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</si>
  <si>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</si>
  <si>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</si>
  <si>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</si>
  <si>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</si>
  <si>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</si>
  <si>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</si>
  <si>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</si>
  <si>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</si>
  <si>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</si>
  <si>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</si>
  <si>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</si>
  <si>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</si>
  <si>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</si>
  <si>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</si>
  <si>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</si>
  <si>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</si>
  <si>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</si>
  <si>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</si>
  <si>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</si>
  <si>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</si>
  <si>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</si>
  <si>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</si>
  <si>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</si>
  <si>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</si>
  <si>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</si>
  <si>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</si>
  <si>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</si>
  <si>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</si>
  <si>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</si>
  <si>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</si>
  <si>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</si>
  <si>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</si>
  <si>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</si>
  <si>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</si>
  <si>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</si>
  <si>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</si>
  <si>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</si>
  <si>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</si>
  <si>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</si>
  <si>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</si>
  <si>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</si>
  <si>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</si>
  <si>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</si>
  <si>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</si>
  <si>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</si>
  <si>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</si>
  <si>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</si>
  <si>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</si>
  <si>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</si>
  <si>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</si>
  <si>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</si>
  <si>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</si>
  <si>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</si>
  <si>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</si>
  <si>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</si>
  <si>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</si>
  <si>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</si>
  <si>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</si>
  <si>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</si>
  <si>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</si>
  <si>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</si>
  <si>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</si>
  <si>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</si>
  <si>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</si>
  <si>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</si>
  <si>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</si>
  <si>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</si>
  <si>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</si>
  <si>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</si>
  <si>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</si>
  <si>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</si>
  <si>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</si>
  <si>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</si>
  <si>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</si>
  <si>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</si>
  <si>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</si>
  <si>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</si>
  <si>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</si>
  <si>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</si>
  <si>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</si>
  <si>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</si>
  <si>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</si>
  <si>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</si>
  <si>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</si>
  <si>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</si>
  <si>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</si>
  <si>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</si>
  <si>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</si>
  <si>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</si>
  <si>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</si>
  <si>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</si>
  <si>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</si>
  <si>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</si>
  <si>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</si>
  <si>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</si>
  <si>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</si>
  <si>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</si>
  <si>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</si>
  <si>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</si>
  <si>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</si>
  <si>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</si>
  <si>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</si>
  <si>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</si>
  <si>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</si>
  <si>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</si>
  <si>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</si>
  <si>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</si>
  <si>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</si>
  <si>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</si>
  <si>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</si>
  <si>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</si>
  <si>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</si>
  <si>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</si>
  <si>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</si>
  <si>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</si>
  <si>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</si>
  <si>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</si>
  <si>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</si>
  <si>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</si>
  <si>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</si>
  <si>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</si>
  <si>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</si>
  <si>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</si>
  <si>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</si>
  <si>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</si>
  <si>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</si>
  <si>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</si>
  <si>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</si>
  <si>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</si>
  <si>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</si>
  <si>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</si>
  <si>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</si>
  <si>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</si>
  <si>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</si>
  <si>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</si>
  <si>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</si>
  <si>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</si>
  <si>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</si>
  <si>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</si>
  <si>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</si>
  <si>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</si>
  <si>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</si>
  <si>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</si>
  <si>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</si>
  <si>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</si>
  <si>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</si>
  <si>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</si>
  <si>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</si>
  <si>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</si>
  <si>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</si>
  <si>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</si>
  <si>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</si>
  <si>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</si>
  <si>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</si>
  <si>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</si>
  <si>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</si>
  <si>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</si>
  <si>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</si>
  <si>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</si>
  <si>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</si>
  <si>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</si>
  <si>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</si>
  <si>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</si>
  <si>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</si>
  <si>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</si>
  <si>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</si>
  <si>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</si>
  <si>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</si>
  <si>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</si>
  <si>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</si>
  <si>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</si>
  <si>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</si>
  <si>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</si>
  <si>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</si>
  <si>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</si>
  <si>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</si>
  <si>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</si>
  <si>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</si>
  <si>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</si>
  <si>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</si>
  <si>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</si>
  <si>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</si>
  <si>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</si>
  <si>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</si>
  <si>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</si>
  <si>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</si>
  <si>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</si>
  <si>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</si>
  <si>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</si>
  <si>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</si>
  <si>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</si>
  <si>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</si>
  <si>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</si>
  <si>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</si>
  <si>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</si>
  <si>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</si>
  <si>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</si>
  <si>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</si>
  <si>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</si>
  <si>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</si>
  <si>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</si>
  <si>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</si>
  <si>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</si>
  <si>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</si>
  <si>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</si>
  <si>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</si>
  <si>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</si>
  <si>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</si>
  <si>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</si>
  <si>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</si>
  <si>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</si>
  <si>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</si>
  <si>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</si>
  <si>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</si>
  <si>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</si>
  <si>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</si>
  <si>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</si>
  <si>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</si>
  <si>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</si>
  <si>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</si>
  <si>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</si>
  <si>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</si>
  <si>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</si>
  <si>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</si>
  <si>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</si>
  <si>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</si>
  <si>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</si>
  <si>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</si>
  <si>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</si>
  <si>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</si>
  <si>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</si>
  <si>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</si>
  <si>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</si>
  <si>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</si>
  <si>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</si>
  <si>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</si>
  <si>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</si>
  <si>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</si>
  <si>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</si>
  <si>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</si>
  <si>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</si>
  <si>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</si>
  <si>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</si>
  <si>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</si>
  <si>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</si>
  <si>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</si>
  <si>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</si>
  <si>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</si>
  <si>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</si>
  <si>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</si>
  <si>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</si>
  <si>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</si>
  <si>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</si>
  <si>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</si>
  <si>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</si>
  <si>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</si>
  <si>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</si>
  <si>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</si>
  <si>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</si>
  <si>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</si>
  <si>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</si>
  <si>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</si>
  <si>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</si>
  <si>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</si>
  <si>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</si>
  <si>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</si>
  <si>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</si>
  <si>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</si>
  <si>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</si>
  <si>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</si>
  <si>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</si>
  <si>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</si>
  <si>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</si>
  <si>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</si>
  <si>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</si>
  <si>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</si>
  <si>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</si>
  <si>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</si>
  <si>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</si>
  <si>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</si>
  <si>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</si>
  <si>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</si>
  <si>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</si>
  <si>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</si>
  <si>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</si>
  <si>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</si>
  <si>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</si>
  <si>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</si>
  <si>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</si>
  <si>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</si>
  <si>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</si>
  <si>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</si>
  <si>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</si>
  <si>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</si>
  <si>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</si>
  <si>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</si>
  <si>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</si>
  <si>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</si>
  <si>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</si>
  <si>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</si>
  <si>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</si>
  <si>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</si>
  <si>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</si>
  <si>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</si>
  <si>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</si>
  <si>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</si>
  <si>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</si>
  <si>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</si>
  <si>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</si>
  <si>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</si>
  <si>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</si>
  <si>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</si>
  <si>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</si>
  <si>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</si>
  <si>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</si>
  <si>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</si>
  <si>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</si>
  <si>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</si>
  <si>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</si>
  <si>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</si>
  <si>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</si>
  <si>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</si>
  <si>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</si>
  <si>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</si>
  <si>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</si>
  <si>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</si>
  <si>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</si>
  <si>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</si>
  <si>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</si>
  <si>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</si>
  <si>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</si>
  <si>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</si>
  <si>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</si>
  <si>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</si>
  <si>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</si>
  <si>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</si>
  <si>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</si>
  <si>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</si>
  <si>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</si>
  <si>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</si>
  <si>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</si>
  <si>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</si>
  <si>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</si>
  <si>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</si>
  <si>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</si>
  <si>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</si>
  <si>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</si>
  <si>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</si>
  <si>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</si>
  <si>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</si>
  <si>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</si>
  <si>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</si>
  <si>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</si>
  <si>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</si>
  <si>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</si>
  <si>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</si>
  <si>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</si>
  <si>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</si>
  <si>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</si>
  <si>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</si>
  <si>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</si>
  <si>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</si>
  <si>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</si>
  <si>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</si>
  <si>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</si>
  <si>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</si>
  <si>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</si>
  <si>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</si>
  <si>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</si>
  <si>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</si>
  <si>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</si>
  <si>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</si>
  <si>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</si>
  <si>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</si>
  <si>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</si>
  <si>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</si>
  <si>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</si>
  <si>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</si>
  <si>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</si>
  <si>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</si>
  <si>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</si>
  <si>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</si>
  <si>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</si>
  <si>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</si>
  <si>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</si>
  <si>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</si>
  <si>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</si>
  <si>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</si>
  <si>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</si>
  <si>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</si>
  <si>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</si>
  <si>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</si>
  <si>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</si>
  <si>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</si>
  <si>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</si>
  <si>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</si>
  <si>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</si>
  <si>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</si>
  <si>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</si>
  <si>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</si>
  <si>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</si>
  <si>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</si>
  <si>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</si>
  <si>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</si>
  <si>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</si>
  <si>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</si>
  <si>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</si>
  <si>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</si>
  <si>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</si>
  <si>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</si>
  <si>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</si>
  <si>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</si>
  <si>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</si>
  <si>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</si>
  <si>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</si>
  <si>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</si>
  <si>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</si>
  <si>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</si>
  <si>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</si>
  <si>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</si>
  <si>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</si>
  <si>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</si>
  <si>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</si>
  <si>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</si>
  <si>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</si>
  <si>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</si>
  <si>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</si>
  <si>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</si>
  <si>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</si>
  <si>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</si>
  <si>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</si>
  <si>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</si>
  <si>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</si>
  <si>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</si>
  <si>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</si>
  <si>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</si>
  <si>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</si>
  <si>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</si>
  <si>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</si>
  <si>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</si>
  <si>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</si>
  <si>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</si>
  <si>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</si>
  <si>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</si>
  <si>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</si>
  <si>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</si>
  <si>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</si>
  <si>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</si>
  <si>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</si>
  <si>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</si>
  <si>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</si>
  <si>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</si>
  <si>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</si>
  <si>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</si>
  <si>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</si>
  <si>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</si>
  <si>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</si>
  <si>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</si>
  <si>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</si>
  <si>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</si>
  <si>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</si>
  <si>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</si>
  <si>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</si>
  <si>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</si>
  <si>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</si>
  <si>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</si>
  <si>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</si>
  <si>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</si>
  <si>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</si>
  <si>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</si>
  <si>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</si>
  <si>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</si>
  <si>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</si>
  <si>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</si>
  <si>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</si>
  <si>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</si>
  <si>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</si>
  <si>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</si>
  <si>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</si>
  <si>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</si>
  <si>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</si>
  <si>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</si>
  <si>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</si>
  <si>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</si>
  <si>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</si>
  <si>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</si>
  <si>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</si>
  <si>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</si>
  <si>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</si>
  <si>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</si>
  <si>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</si>
  <si>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</si>
  <si>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</si>
  <si>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</si>
  <si>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</si>
  <si>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</si>
  <si>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</si>
  <si>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</si>
  <si>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</si>
  <si>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</si>
  <si>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</si>
  <si>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</si>
  <si>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</si>
  <si>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</si>
  <si>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</si>
  <si>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</si>
  <si>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</si>
  <si>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</si>
  <si>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</si>
  <si>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</si>
  <si>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</si>
  <si>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</si>
  <si>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</si>
  <si>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</si>
  <si>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</si>
  <si>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</si>
  <si>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</si>
  <si>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</si>
  <si>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</si>
  <si>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</si>
  <si>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</si>
  <si>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</si>
  <si>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</si>
  <si>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</si>
  <si>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</si>
  <si>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</si>
  <si>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</si>
  <si>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</si>
  <si>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</si>
  <si>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</si>
  <si>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</si>
  <si>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</si>
  <si>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</si>
  <si>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</si>
  <si>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</si>
  <si>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</si>
  <si>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</si>
  <si>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</si>
  <si>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</si>
  <si>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</si>
  <si>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</si>
  <si>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</si>
  <si>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</si>
  <si>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</si>
  <si>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</si>
  <si>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</si>
  <si>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</si>
  <si>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</si>
  <si>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</si>
  <si>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</si>
  <si>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</si>
  <si>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</si>
  <si>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</si>
  <si>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</si>
  <si>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</si>
  <si>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</si>
  <si>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</si>
  <si>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</si>
  <si>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</si>
  <si>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</si>
  <si>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</si>
  <si>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</si>
  <si>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</si>
  <si>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</si>
  <si>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</si>
  <si>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</si>
  <si>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</si>
  <si>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</si>
  <si>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</si>
  <si>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</si>
  <si>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</si>
  <si>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</si>
  <si>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</si>
  <si>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</si>
  <si>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</si>
  <si>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</si>
  <si>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</si>
  <si>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</si>
  <si>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</si>
  <si>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</si>
  <si>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</si>
  <si>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</si>
  <si>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</si>
  <si>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</si>
  <si>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</si>
  <si>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</si>
  <si>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</si>
  <si>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</si>
  <si>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</si>
  <si>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</si>
  <si>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</si>
  <si>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</si>
  <si>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</si>
  <si>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</si>
  <si>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</si>
  <si>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</si>
  <si>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</si>
  <si>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</si>
  <si>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</si>
  <si>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</si>
  <si>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</si>
  <si>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</si>
  <si>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</si>
  <si>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</si>
  <si>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</si>
  <si>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</si>
  <si>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</si>
  <si>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</si>
  <si>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</si>
  <si>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</si>
  <si>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</si>
  <si>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</si>
  <si>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</si>
  <si>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</si>
  <si>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</si>
  <si>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</si>
  <si>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</si>
  <si>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</si>
  <si>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</si>
  <si>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</si>
  <si>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</si>
  <si>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</si>
  <si>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</si>
  <si>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</si>
  <si>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</si>
  <si>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</si>
  <si>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</si>
  <si>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</si>
  <si>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</si>
  <si>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</si>
  <si>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</si>
  <si>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</si>
  <si>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</si>
  <si>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</si>
  <si>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</si>
  <si>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</si>
  <si>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</si>
  <si>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</si>
  <si>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</si>
  <si>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</si>
  <si>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</si>
  <si>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</si>
  <si>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</si>
  <si>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</si>
  <si>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</si>
  <si>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</si>
  <si>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</si>
  <si>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</si>
  <si>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</si>
  <si>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</si>
  <si>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</si>
  <si>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</si>
  <si>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</si>
  <si>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</si>
  <si>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</si>
  <si>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</si>
  <si>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</si>
  <si>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</si>
  <si>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</si>
  <si>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</si>
  <si>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</si>
  <si>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</si>
  <si>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</si>
  <si>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</si>
  <si>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</si>
  <si>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</si>
  <si>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</si>
  <si>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</si>
  <si>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</si>
  <si>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</si>
  <si>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</si>
  <si>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</si>
  <si>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</si>
  <si>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</si>
  <si>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</si>
  <si>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</si>
  <si>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</si>
  <si>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</si>
  <si>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</si>
  <si>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</si>
  <si>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</si>
  <si>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</si>
  <si>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</si>
  <si>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</si>
  <si>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</si>
  <si>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</si>
  <si>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</si>
  <si>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</si>
  <si>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</si>
  <si>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</si>
  <si>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</si>
  <si>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</si>
  <si>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</si>
  <si>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</si>
  <si>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</si>
  <si>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</si>
  <si>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</si>
  <si>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</si>
  <si>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</si>
  <si>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</si>
  <si>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</si>
  <si>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</si>
  <si>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</si>
  <si>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</si>
  <si>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</si>
  <si>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</si>
  <si>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</si>
  <si>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</si>
  <si>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</si>
  <si>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</si>
  <si>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</si>
  <si>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</si>
  <si>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</si>
  <si>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</si>
  <si>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</si>
  <si>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</si>
  <si>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</si>
  <si>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</si>
  <si>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</si>
  <si>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</si>
  <si>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</si>
  <si>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</si>
  <si>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</si>
  <si>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</si>
  <si>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</si>
  <si>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</si>
  <si>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</si>
  <si>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</si>
  <si>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</si>
  <si>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</si>
  <si>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</si>
  <si>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</si>
  <si>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</si>
  <si>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</si>
  <si>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</si>
  <si>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</si>
  <si>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</si>
  <si>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</si>
  <si>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</si>
  <si>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</si>
  <si>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</si>
  <si>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</si>
  <si>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</si>
  <si>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</si>
  <si>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</si>
  <si>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</si>
  <si>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</si>
  <si>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</si>
  <si>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</si>
  <si>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</si>
  <si>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</si>
  <si>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</si>
  <si>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</si>
  <si>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</si>
  <si>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</si>
  <si>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</si>
  <si>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</si>
  <si>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</si>
  <si>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</si>
  <si>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</si>
  <si>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</si>
  <si>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</si>
  <si>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</si>
  <si>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</si>
  <si>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</si>
  <si>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</si>
  <si>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</si>
  <si>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</si>
  <si>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</si>
  <si>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</si>
  <si>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</si>
  <si>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</si>
  <si>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</si>
  <si>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</si>
  <si>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</si>
  <si>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</si>
  <si>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</si>
  <si>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</si>
  <si>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</si>
  <si>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</si>
  <si>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</si>
  <si>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</si>
  <si>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</si>
  <si>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</si>
  <si>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</si>
  <si>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</si>
  <si>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</si>
  <si>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</si>
  <si>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</si>
  <si>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</si>
  <si>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</si>
  <si>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</si>
  <si>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</si>
  <si>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</si>
  <si>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</si>
  <si>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</si>
  <si>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</si>
  <si>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</si>
  <si>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</si>
  <si>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</si>
  <si>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</si>
  <si>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</si>
  <si>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</si>
  <si>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</si>
  <si>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</si>
  <si>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</si>
  <si>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</si>
  <si>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</si>
  <si>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</si>
  <si>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</si>
  <si>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</si>
  <si>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</si>
  <si>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</si>
  <si>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</si>
  <si>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</si>
  <si>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</si>
  <si>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</si>
  <si>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</si>
  <si>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</si>
  <si>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</si>
  <si>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</si>
  <si>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</si>
  <si>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</si>
  <si>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</si>
  <si>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</si>
  <si>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</si>
  <si>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</si>
  <si>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</si>
  <si>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</si>
  <si>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</si>
  <si>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</si>
  <si>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</si>
  <si>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</si>
  <si>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</si>
  <si>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</si>
  <si>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</si>
  <si>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</si>
  <si>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</si>
  <si>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</si>
  <si>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</si>
  <si>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</si>
  <si>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</si>
  <si>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</si>
  <si>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</si>
  <si>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</si>
  <si>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</si>
  <si>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</si>
  <si>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</si>
  <si>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</si>
  <si>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</si>
  <si>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</si>
  <si>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</si>
  <si>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</si>
  <si>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</si>
  <si>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</si>
  <si>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</si>
  <si>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</si>
  <si>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</si>
  <si>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</si>
  <si>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</si>
  <si>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</si>
  <si>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</si>
  <si>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</si>
  <si>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</si>
  <si>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</si>
  <si>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</si>
  <si>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</si>
  <si>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</si>
  <si>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</si>
  <si>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</si>
  <si>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</si>
  <si>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</si>
  <si>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</si>
  <si>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</si>
  <si>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</si>
  <si>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</si>
  <si>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</si>
  <si>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</si>
  <si>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</si>
  <si>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</si>
  <si>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</si>
  <si>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</si>
  <si>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</si>
  <si>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</si>
  <si>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</si>
  <si>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</si>
  <si>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</si>
  <si>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</si>
  <si>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</si>
  <si>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</si>
  <si>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</si>
  <si>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</si>
  <si>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</si>
  <si>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</si>
  <si>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</si>
  <si>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</si>
  <si>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</si>
  <si>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</si>
  <si>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</si>
  <si>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</si>
  <si>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</si>
  <si>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</si>
  <si>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</si>
  <si>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</si>
  <si>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</si>
  <si>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</si>
  <si>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</si>
  <si>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</si>
  <si>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</si>
  <si>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</si>
  <si>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</si>
  <si>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</si>
  <si>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</si>
  <si>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</si>
  <si>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</si>
  <si>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</si>
  <si>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</si>
  <si>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</si>
  <si>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</si>
  <si>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</si>
  <si>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</si>
  <si>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</si>
  <si>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</si>
  <si>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</si>
  <si>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</si>
  <si>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</si>
  <si>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</si>
  <si>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</si>
  <si>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</si>
  <si>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</si>
  <si>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</si>
  <si>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</si>
  <si>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</si>
  <si>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</si>
  <si>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</si>
  <si>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</si>
  <si>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</si>
  <si>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</si>
  <si>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</si>
  <si>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</si>
  <si>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</si>
  <si>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</si>
  <si>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</si>
  <si>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</si>
  <si>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</si>
  <si>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</si>
  <si>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</si>
  <si>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</si>
  <si>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</si>
  <si>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</si>
  <si>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</si>
  <si>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</si>
  <si>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</si>
  <si>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</si>
  <si>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</si>
  <si>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</si>
  <si>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</si>
  <si>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</si>
  <si>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</si>
  <si>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</si>
  <si>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</si>
  <si>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</si>
  <si>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</si>
  <si>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</si>
  <si>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</si>
  <si>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</si>
  <si>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</si>
  <si>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</si>
  <si>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</si>
  <si>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</si>
  <si>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</si>
  <si>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</si>
  <si>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</si>
  <si>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</si>
  <si>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</si>
  <si>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</si>
  <si>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</si>
  <si>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</si>
  <si>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</si>
  <si>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</si>
  <si>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</si>
  <si>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</si>
  <si>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</si>
  <si>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</si>
  <si>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</si>
  <si>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</si>
  <si>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</si>
  <si>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</si>
  <si>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</si>
  <si>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</si>
  <si>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</si>
  <si>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</si>
  <si>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</si>
  <si>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</si>
  <si>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</si>
  <si>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</si>
  <si>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</si>
  <si>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</si>
  <si>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</si>
  <si>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</si>
  <si>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</si>
  <si>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</si>
  <si>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</si>
  <si>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</si>
  <si>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</si>
  <si>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</si>
  <si>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</si>
  <si>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</si>
  <si>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</si>
  <si>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</si>
  <si>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</si>
  <si>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</si>
  <si>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</si>
  <si>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</si>
  <si>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</si>
  <si>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</si>
  <si>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</si>
  <si>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</si>
  <si>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</si>
  <si>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</si>
  <si>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</si>
  <si>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</si>
  <si>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</si>
  <si>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</si>
  <si>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</si>
  <si>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</si>
  <si>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</si>
  <si>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</si>
  <si>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</si>
  <si>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</si>
  <si>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</si>
  <si>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</si>
  <si>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</si>
  <si>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</si>
  <si>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</si>
  <si>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</si>
  <si>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</si>
  <si>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</si>
  <si>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</si>
  <si>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</si>
  <si>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</si>
  <si>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</si>
  <si>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</si>
  <si>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</si>
  <si>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</si>
  <si>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</si>
  <si>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</si>
  <si>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</si>
  <si>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</si>
  <si>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</si>
  <si>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</si>
  <si>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</si>
  <si>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</si>
  <si>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</si>
  <si>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</si>
  <si>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</si>
  <si>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</si>
  <si>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</si>
  <si>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</si>
  <si>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</si>
  <si>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</si>
  <si>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</si>
  <si>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</si>
  <si>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</si>
  <si>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</si>
  <si>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</si>
  <si>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</si>
  <si>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</si>
  <si>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</si>
  <si>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</si>
  <si>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</si>
  <si>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</si>
  <si>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</si>
  <si>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</si>
  <si>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</si>
  <si>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</si>
  <si>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</si>
  <si>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</si>
  <si>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</si>
  <si>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</si>
  <si>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</si>
  <si>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</si>
  <si>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</si>
  <si>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</si>
  <si>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</si>
  <si>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</si>
  <si>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</si>
  <si>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</si>
  <si>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</si>
  <si>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</si>
  <si>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</si>
  <si>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</si>
  <si>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</si>
  <si>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</si>
  <si>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</si>
  <si>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</si>
  <si>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</si>
  <si>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</si>
  <si>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</si>
  <si>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</si>
  <si>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</si>
  <si>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</si>
  <si>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</si>
  <si>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</si>
  <si>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</si>
  <si>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</si>
  <si>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</si>
  <si>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</si>
  <si>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</si>
  <si>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</si>
  <si>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</si>
  <si>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</si>
  <si>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</si>
  <si>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</si>
  <si>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</si>
  <si>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</si>
  <si>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</si>
  <si>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</si>
  <si>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</si>
  <si>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</si>
  <si>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</si>
  <si>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</si>
  <si>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</si>
  <si>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</si>
  <si>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</si>
  <si>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</si>
  <si>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</si>
  <si>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</si>
  <si>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</si>
  <si>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</si>
  <si>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</si>
  <si>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</si>
  <si>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</si>
  <si>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</si>
  <si>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</si>
  <si>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</si>
  <si>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</si>
  <si>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</si>
  <si>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</si>
  <si>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</si>
  <si>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</si>
  <si>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</si>
  <si>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</si>
  <si>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</si>
  <si>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</si>
  <si>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</si>
  <si>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</si>
  <si>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</si>
  <si>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</si>
  <si>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</si>
  <si>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</si>
  <si>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</si>
  <si>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</si>
  <si>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</si>
  <si>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</si>
  <si>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</si>
  <si>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</si>
  <si>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</si>
  <si>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</si>
  <si>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</si>
  <si>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</si>
  <si>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</si>
  <si>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</si>
  <si>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</si>
  <si>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</si>
  <si>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</si>
  <si>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</si>
  <si>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</si>
  <si>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</si>
  <si>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</si>
  <si>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</si>
  <si>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</si>
  <si>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</si>
  <si>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</si>
  <si>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</si>
  <si>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</si>
  <si>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</si>
  <si>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</si>
  <si>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</si>
  <si>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</si>
  <si>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</si>
  <si>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</si>
  <si>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</si>
  <si>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</si>
  <si>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</si>
  <si>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</si>
  <si>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</si>
  <si>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</si>
  <si>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</si>
  <si>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</si>
  <si>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</si>
  <si>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</si>
  <si>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</si>
  <si>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</si>
  <si>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</si>
  <si>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</si>
  <si>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</si>
  <si>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</si>
  <si>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</si>
  <si>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</si>
  <si>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</si>
  <si>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</si>
  <si>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</si>
  <si>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</si>
  <si>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</si>
  <si>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</si>
  <si>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</si>
  <si>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</si>
  <si>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</si>
  <si>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</si>
  <si>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</si>
  <si>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</si>
  <si>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</si>
  <si>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</si>
  <si>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</si>
  <si>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</si>
  <si>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</si>
  <si>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</si>
  <si>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</si>
  <si>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</si>
  <si>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</si>
  <si>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</si>
  <si>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</si>
  <si>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</si>
  <si>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</si>
  <si>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</si>
  <si>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</si>
  <si>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</si>
  <si>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</si>
  <si>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</si>
  <si>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</si>
  <si>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</si>
  <si>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</si>
  <si>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</si>
  <si>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</si>
  <si>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</si>
  <si>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</si>
  <si>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</si>
  <si>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</si>
  <si>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</si>
  <si>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</si>
  <si>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</si>
  <si>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</si>
  <si>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</si>
  <si>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</si>
  <si>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</si>
  <si>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</si>
  <si>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</si>
  <si>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</si>
  <si>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</si>
  <si>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</si>
  <si>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</si>
  <si>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</si>
  <si>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</si>
  <si>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</si>
  <si>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</si>
  <si>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</si>
  <si>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</si>
  <si>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</si>
  <si>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</si>
  <si>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</si>
  <si>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</si>
  <si>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</si>
  <si>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</si>
  <si>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</si>
  <si>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</si>
  <si>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</si>
  <si>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</si>
  <si>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</si>
  <si>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</si>
  <si>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</si>
  <si>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</si>
  <si>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</si>
  <si>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</si>
  <si>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</si>
  <si>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</si>
  <si>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</si>
  <si>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</si>
  <si>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</si>
  <si>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</si>
  <si>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</si>
  <si>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</si>
  <si>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</si>
  <si>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</si>
  <si>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</si>
  <si>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</si>
  <si>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</si>
  <si>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</si>
  <si>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</si>
  <si>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</si>
  <si>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</si>
  <si>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</si>
  <si>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</si>
  <si>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</si>
  <si>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</si>
  <si>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</si>
  <si>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</si>
  <si>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</si>
  <si>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</si>
  <si>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</si>
  <si>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</si>
  <si>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</si>
  <si>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</si>
  <si>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</si>
  <si>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</si>
  <si>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</si>
  <si>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</si>
  <si>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</si>
  <si>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</si>
  <si>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</si>
  <si>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</si>
  <si>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</si>
  <si>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</si>
  <si>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</si>
  <si>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</si>
  <si>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</si>
  <si>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</si>
  <si>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</si>
  <si>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</si>
  <si>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</si>
  <si>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</si>
  <si>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</si>
  <si>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</si>
  <si>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</si>
  <si>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</si>
  <si>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</si>
  <si>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</si>
  <si>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</si>
  <si>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</si>
  <si>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</si>
  <si>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</si>
  <si>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</si>
  <si>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</si>
  <si>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</si>
  <si>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</si>
  <si>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</si>
  <si>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</si>
  <si>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</si>
  <si>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</si>
  <si>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</si>
  <si>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</si>
  <si>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</si>
  <si>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</si>
  <si>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</si>
  <si>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</si>
  <si>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</si>
  <si>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</si>
  <si>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</si>
  <si>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</si>
  <si>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</si>
  <si>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</si>
  <si>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</si>
  <si>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</si>
  <si>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</si>
  <si>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</si>
  <si>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</si>
  <si>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</si>
  <si>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</si>
  <si>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</si>
  <si>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</si>
  <si>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</si>
  <si>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</si>
  <si>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</si>
  <si>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</si>
  <si>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</si>
  <si>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</si>
  <si>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</si>
  <si>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</si>
  <si>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</si>
  <si>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</si>
  <si>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</si>
  <si>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</si>
  <si>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</si>
  <si>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</si>
  <si>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</si>
  <si>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</si>
  <si>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</si>
  <si>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</si>
  <si>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</si>
  <si>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</si>
  <si>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</si>
  <si>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</si>
  <si>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</si>
  <si>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</si>
  <si>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</si>
  <si>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</si>
  <si>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</si>
  <si>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</si>
  <si>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</si>
  <si>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</si>
  <si>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</si>
  <si>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</si>
  <si>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</si>
  <si>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</si>
  <si>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</si>
  <si>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</si>
  <si>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</si>
  <si>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</si>
  <si>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</si>
  <si>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</si>
  <si>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</si>
  <si>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</si>
  <si>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</si>
  <si>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</si>
  <si>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</si>
  <si>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</si>
  <si>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</si>
  <si>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</si>
  <si>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</si>
  <si>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</si>
  <si>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</si>
  <si>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</si>
  <si>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</si>
  <si>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</si>
  <si>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</si>
  <si>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</si>
  <si>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</si>
  <si>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</si>
  <si>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</si>
  <si>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</si>
  <si>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</si>
  <si>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</si>
  <si>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</si>
  <si>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</si>
  <si>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</si>
  <si>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</si>
  <si>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</si>
  <si>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</si>
  <si>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</si>
  <si>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</si>
  <si>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</si>
  <si>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</si>
  <si>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</si>
  <si>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</si>
  <si>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</si>
  <si>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</si>
  <si>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</si>
  <si>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</si>
  <si>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</si>
  <si>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</si>
  <si>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</si>
  <si>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</si>
  <si>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</si>
  <si>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</si>
  <si>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</si>
  <si>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</si>
  <si>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</si>
  <si>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</si>
  <si>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</si>
  <si>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</si>
  <si>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</si>
  <si>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</si>
  <si>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</si>
  <si>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</si>
  <si>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</si>
  <si>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</si>
  <si>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</si>
  <si>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</si>
  <si>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</si>
  <si>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</si>
  <si>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</si>
  <si>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</si>
  <si>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</si>
  <si>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</si>
  <si>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</si>
  <si>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</si>
  <si>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</si>
  <si>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</si>
  <si>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</si>
  <si>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</si>
  <si>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</si>
  <si>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</si>
  <si>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</si>
  <si>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</si>
  <si>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</si>
  <si>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</si>
  <si>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</si>
  <si>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</si>
  <si>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</si>
  <si>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</si>
  <si>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</si>
  <si>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</si>
  <si>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</si>
  <si>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</si>
  <si>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</si>
  <si>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</si>
  <si>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</si>
  <si>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</si>
  <si>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</si>
  <si>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</si>
  <si>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</si>
  <si>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</si>
  <si>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</si>
  <si>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</si>
  <si>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</si>
  <si>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</si>
  <si>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</si>
  <si>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</si>
  <si>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</si>
  <si>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</si>
  <si>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</si>
  <si>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</si>
  <si>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</si>
  <si>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</si>
  <si>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</si>
  <si>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</si>
  <si>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</si>
  <si>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</si>
  <si>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</si>
  <si>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</si>
  <si>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</si>
  <si>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</si>
  <si>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</si>
  <si>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</si>
  <si>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</si>
  <si>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</si>
  <si>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</si>
  <si>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</si>
  <si>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</si>
  <si>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</si>
  <si>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</si>
  <si>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</si>
  <si>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</si>
  <si>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</si>
  <si>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</si>
  <si>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</si>
  <si>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</si>
  <si>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</si>
  <si>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</si>
  <si>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</si>
  <si>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</si>
  <si>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</si>
  <si>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</si>
  <si>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</si>
  <si>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</si>
  <si>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</si>
  <si>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</si>
  <si>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</si>
  <si>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</si>
  <si>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</si>
  <si>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</si>
  <si>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</si>
  <si>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</si>
  <si>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</si>
  <si>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</si>
  <si>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</si>
  <si>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</si>
  <si>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</si>
  <si>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</si>
  <si>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</si>
  <si>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</si>
  <si>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</si>
  <si>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</si>
  <si>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</si>
  <si>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</si>
  <si>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</si>
  <si>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</si>
  <si>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</si>
  <si>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</si>
  <si>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</si>
  <si>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</si>
  <si>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</si>
  <si>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</si>
  <si>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</si>
  <si>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</si>
  <si>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</si>
  <si>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</si>
  <si>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</si>
  <si>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</si>
  <si>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</si>
  <si>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</si>
  <si>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</si>
  <si>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</si>
  <si>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</si>
  <si>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</si>
  <si>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</si>
  <si>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</si>
  <si>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</si>
  <si>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</si>
  <si>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</si>
  <si>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</si>
  <si>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</si>
  <si>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</si>
  <si>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</si>
  <si>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</si>
  <si>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</si>
  <si>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</si>
  <si>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</si>
  <si>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</si>
  <si>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</si>
  <si>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</si>
  <si>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</si>
  <si>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</si>
  <si>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</si>
  <si>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</si>
  <si>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</si>
  <si>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</si>
  <si>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</si>
  <si>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</si>
  <si>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</si>
  <si>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</si>
  <si>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</si>
  <si>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</si>
  <si>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</si>
  <si>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</si>
  <si>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</si>
  <si>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</si>
  <si>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</si>
  <si>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</si>
  <si>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</si>
  <si>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</si>
  <si>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</si>
  <si>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</si>
  <si>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</si>
  <si>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</si>
  <si>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</si>
  <si>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</si>
  <si>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</si>
  <si>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</si>
  <si>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</si>
  <si>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</si>
  <si>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</si>
  <si>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</si>
  <si>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</si>
  <si>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</si>
  <si>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</si>
  <si>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</si>
  <si>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</si>
  <si>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</si>
  <si>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</si>
  <si>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</si>
  <si>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</si>
  <si>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</si>
  <si>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</si>
  <si>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</si>
  <si>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</si>
  <si>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</si>
  <si>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</si>
  <si>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</si>
  <si>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</si>
  <si>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</si>
  <si>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</si>
  <si>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</si>
  <si>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</si>
  <si>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</si>
  <si>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</si>
  <si>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</si>
  <si>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</si>
  <si>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</si>
  <si>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</si>
  <si>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</si>
  <si>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</si>
  <si>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</si>
  <si>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</si>
  <si>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</si>
  <si>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</si>
  <si>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</si>
  <si>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</si>
  <si>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</si>
  <si>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</si>
  <si>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</si>
  <si>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</si>
  <si>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</si>
  <si>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</si>
  <si>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</si>
  <si>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</si>
  <si>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</si>
  <si>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</si>
  <si>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</si>
  <si>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</si>
  <si>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</si>
  <si>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</si>
  <si>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</si>
  <si>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</si>
  <si>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</si>
  <si>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</si>
  <si>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</si>
  <si>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</si>
  <si>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</si>
  <si>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</si>
  <si>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</si>
  <si>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</si>
  <si>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</si>
  <si>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</si>
  <si>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</si>
  <si>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</si>
  <si>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</si>
  <si>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</si>
  <si>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</si>
  <si>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</si>
  <si>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</si>
  <si>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</si>
  <si>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</si>
  <si>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</si>
  <si>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</si>
  <si>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</si>
  <si>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</si>
  <si>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</si>
  <si>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</si>
  <si>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</si>
  <si>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</si>
  <si>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</si>
  <si>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</si>
  <si>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</si>
  <si>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</si>
  <si>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</si>
  <si>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</si>
  <si>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</si>
  <si>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</si>
  <si>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</si>
  <si>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</si>
  <si>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</si>
  <si>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</si>
  <si>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</si>
  <si>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</si>
  <si>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</si>
  <si>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</si>
  <si>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</si>
  <si>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</si>
  <si>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</si>
  <si>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</si>
  <si>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</si>
  <si>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</si>
  <si>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</si>
  <si>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</si>
  <si>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</si>
  <si>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</si>
  <si>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</si>
  <si>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</si>
  <si>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</si>
  <si>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</si>
  <si>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</si>
  <si>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</si>
  <si>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</si>
  <si>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</si>
  <si>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</si>
  <si>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</si>
  <si>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</si>
  <si>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</si>
  <si>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</si>
  <si>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</si>
  <si>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</si>
  <si>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</si>
  <si>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</si>
  <si>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</si>
  <si>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</si>
  <si>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</si>
  <si>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</si>
  <si>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</si>
  <si>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</si>
  <si>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</si>
  <si>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</si>
  <si>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</si>
  <si>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</si>
  <si>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</si>
  <si>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</si>
  <si>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</si>
  <si>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</si>
  <si>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</si>
  <si>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</si>
  <si>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</si>
  <si>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</si>
  <si>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</si>
  <si>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</si>
  <si>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</si>
  <si>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</si>
  <si>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</si>
  <si>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</si>
  <si>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</si>
  <si>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</si>
  <si>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</si>
  <si>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</si>
  <si>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</si>
  <si>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</si>
  <si>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</si>
  <si>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</si>
  <si>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</si>
  <si>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</si>
  <si>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</si>
  <si>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</si>
  <si>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</si>
  <si>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</si>
  <si>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</si>
  <si>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</si>
  <si>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</si>
  <si>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</si>
  <si>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</si>
  <si>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</si>
  <si>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</si>
  <si>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</si>
  <si>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</si>
  <si>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</si>
  <si>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</si>
  <si>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</si>
  <si>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</si>
  <si>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</si>
  <si>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</si>
  <si>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</si>
  <si>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</si>
  <si>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</si>
  <si>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</si>
  <si>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</si>
  <si>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</si>
  <si>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</si>
  <si>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</si>
  <si>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</si>
  <si>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</si>
  <si>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</si>
  <si>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</si>
  <si>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</si>
  <si>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</si>
  <si>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</si>
  <si>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</si>
  <si>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</si>
  <si>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</si>
  <si>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</si>
  <si>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</si>
  <si>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</si>
  <si>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</si>
  <si>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</si>
  <si>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</si>
  <si>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</si>
  <si>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</si>
  <si>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</si>
  <si>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</si>
  <si>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</si>
  <si>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</si>
  <si>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</si>
  <si>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</si>
  <si>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</si>
  <si>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</si>
  <si>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</si>
  <si>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</si>
  <si>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</si>
  <si>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</si>
  <si>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</si>
  <si>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</si>
  <si>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</si>
  <si>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</si>
  <si>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</si>
  <si>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</si>
  <si>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</si>
  <si>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</si>
  <si>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</si>
  <si>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</si>
  <si>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</si>
  <si>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</si>
  <si>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</si>
  <si>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</si>
  <si>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</si>
  <si>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</si>
  <si>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</si>
  <si>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</si>
  <si>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</si>
  <si>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</si>
  <si>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</si>
  <si>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</si>
  <si>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</si>
  <si>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</si>
  <si>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</si>
  <si>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</si>
  <si>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</si>
  <si>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</si>
  <si>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</si>
  <si>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</si>
  <si>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</si>
  <si>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</si>
  <si>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</si>
  <si>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</si>
  <si>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</si>
  <si>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</si>
  <si>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</si>
  <si>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</si>
  <si>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</si>
  <si>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</si>
  <si>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</si>
  <si>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</si>
  <si>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</si>
  <si>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</si>
  <si>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</si>
  <si>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</si>
  <si>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</si>
  <si>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</si>
  <si>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</si>
  <si>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</si>
  <si>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</si>
  <si>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</si>
  <si>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</si>
  <si>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</si>
  <si>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</si>
  <si>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</si>
  <si>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</si>
  <si>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</si>
  <si>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</si>
  <si>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</si>
  <si>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</si>
  <si>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</si>
  <si>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</si>
  <si>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</si>
  <si>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</si>
  <si>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</si>
  <si>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</si>
  <si>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</si>
  <si>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</si>
  <si>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</si>
  <si>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</si>
  <si>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</si>
  <si>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</si>
  <si>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</si>
  <si>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</si>
  <si>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</si>
  <si>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</si>
  <si>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</si>
  <si>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</si>
  <si>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</si>
  <si>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</si>
  <si>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</si>
  <si>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</si>
  <si>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</si>
  <si>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</si>
  <si>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</si>
  <si>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</si>
  <si>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</si>
  <si>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</si>
  <si>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</si>
  <si>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</si>
  <si>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</si>
  <si>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</si>
  <si>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</si>
  <si>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</si>
  <si>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</si>
  <si>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</si>
  <si>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</si>
  <si>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</si>
  <si>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</si>
  <si>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</si>
  <si>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</si>
  <si>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</si>
  <si>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</si>
  <si>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</si>
  <si>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</si>
  <si>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</si>
  <si>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</si>
  <si>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</si>
  <si>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</si>
  <si>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</si>
  <si>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</si>
  <si>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</si>
  <si>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</si>
  <si>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</si>
  <si>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</si>
  <si>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</si>
  <si>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</si>
  <si>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</si>
  <si>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</si>
  <si>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</si>
  <si>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</si>
  <si>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</si>
  <si>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</si>
  <si>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</si>
  <si>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</si>
  <si>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</si>
  <si>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</si>
  <si>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</si>
  <si>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</si>
  <si>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</si>
  <si>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</si>
  <si>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</si>
  <si>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</si>
  <si>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</si>
  <si>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</si>
  <si>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</si>
  <si>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</si>
  <si>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</si>
  <si>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</si>
  <si>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</si>
  <si>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</si>
  <si>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</si>
  <si>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</si>
  <si>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</si>
  <si>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</si>
  <si>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</si>
  <si>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</si>
  <si>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</si>
  <si>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</si>
  <si>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</si>
  <si>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</si>
  <si>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</si>
  <si>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</si>
  <si>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</si>
  <si>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</si>
  <si>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</si>
  <si>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</si>
  <si>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</si>
  <si>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</si>
  <si>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</si>
  <si>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</si>
  <si>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</si>
  <si>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</si>
  <si>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</si>
  <si>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</si>
  <si>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</si>
  <si>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</si>
  <si>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</si>
  <si>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</si>
  <si>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</si>
  <si>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</si>
  <si>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</si>
  <si>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</si>
  <si>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</si>
  <si>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</si>
  <si>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</si>
  <si>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</si>
  <si>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</si>
  <si>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</si>
  <si>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</si>
  <si>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</si>
  <si>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</si>
  <si>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</si>
  <si>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</si>
  <si>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</si>
  <si>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</si>
  <si>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</si>
  <si>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</si>
  <si>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</si>
  <si>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</si>
  <si>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</si>
  <si>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</si>
  <si>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</si>
  <si>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</si>
  <si>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</si>
  <si>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</si>
  <si>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</si>
  <si>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</si>
  <si>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</si>
  <si>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</si>
  <si>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</si>
  <si>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</si>
  <si>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</si>
  <si>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</si>
  <si>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</si>
  <si>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</si>
  <si>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</si>
  <si>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</si>
  <si>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</si>
  <si>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</si>
  <si>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</si>
  <si>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</si>
  <si>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</si>
  <si>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</si>
  <si>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</si>
  <si>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</si>
  <si>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</si>
  <si>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</si>
  <si>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</si>
  <si>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</si>
  <si>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</si>
  <si>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</si>
  <si>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</si>
  <si>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</si>
  <si>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</si>
  <si>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</si>
  <si>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</si>
  <si>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</si>
  <si>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</si>
  <si>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</si>
  <si>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</si>
  <si>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</si>
  <si>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</si>
  <si>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</si>
  <si>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</si>
  <si>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</si>
  <si>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</si>
  <si>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</si>
  <si>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</si>
  <si>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</si>
  <si>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</si>
  <si>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</si>
  <si>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</si>
  <si>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</si>
  <si>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</si>
  <si>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</si>
  <si>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</si>
  <si>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</si>
  <si>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</si>
  <si>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</si>
  <si>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</si>
  <si>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</si>
  <si>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</si>
  <si>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</si>
  <si>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</si>
  <si>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</si>
  <si>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</si>
  <si>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</si>
  <si>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</si>
  <si>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</si>
  <si>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</si>
  <si>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</si>
  <si>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</si>
  <si>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</si>
  <si>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</si>
  <si>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</si>
  <si>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</si>
  <si>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</si>
  <si>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</si>
  <si>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</si>
  <si>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</si>
  <si>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</si>
  <si>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</si>
  <si>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</si>
  <si>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</si>
  <si>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</si>
  <si>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</si>
  <si>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</si>
  <si>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</si>
  <si>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</si>
  <si>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</si>
  <si>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</si>
  <si>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</si>
  <si>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</si>
  <si>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</si>
  <si>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</si>
  <si>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</si>
  <si>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</si>
  <si>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</si>
  <si>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</si>
  <si>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</si>
  <si>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</si>
  <si>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</si>
  <si>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</si>
  <si>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</si>
  <si>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</si>
  <si>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</si>
  <si>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</si>
  <si>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</si>
  <si>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</si>
  <si>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</si>
  <si>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</si>
  <si>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</si>
  <si>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</si>
  <si>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</si>
  <si>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</si>
  <si>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</si>
  <si>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</si>
  <si>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</si>
  <si>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</si>
  <si>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</si>
  <si>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</si>
  <si>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</si>
  <si>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</si>
  <si>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</si>
  <si>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</si>
  <si>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</si>
  <si>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</si>
  <si>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</si>
  <si>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</si>
  <si>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</si>
  <si>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</si>
  <si>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</si>
  <si>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</si>
  <si>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</si>
  <si>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</si>
  <si>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</si>
  <si>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</si>
  <si>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</si>
  <si>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</si>
  <si>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</si>
  <si>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</si>
  <si>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</si>
  <si>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</si>
  <si>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</si>
  <si>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</si>
  <si>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</si>
  <si>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</si>
  <si>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</si>
  <si>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</si>
  <si>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</si>
  <si>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</si>
  <si>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</si>
  <si>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</si>
  <si>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</si>
  <si>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</si>
  <si>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</si>
  <si>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</si>
  <si>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</si>
  <si>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</si>
  <si>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</si>
  <si>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</si>
  <si>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</si>
  <si>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</si>
  <si>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</si>
  <si>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</si>
  <si>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</si>
  <si>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</si>
  <si>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</si>
  <si>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</si>
  <si>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</si>
  <si>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</si>
  <si>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</si>
  <si>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</si>
  <si>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</si>
  <si>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</si>
  <si>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</si>
  <si>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</si>
  <si>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</si>
  <si>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</si>
  <si>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</si>
  <si>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</si>
  <si>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</si>
  <si>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</si>
  <si>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</si>
  <si>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</si>
  <si>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</si>
  <si>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</si>
  <si>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</si>
  <si>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</si>
  <si>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</si>
  <si>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</si>
  <si>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</si>
  <si>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</si>
  <si>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</si>
  <si>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</si>
  <si>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</si>
  <si>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</si>
  <si>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</si>
  <si>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</si>
  <si>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</si>
  <si>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</si>
  <si>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</si>
  <si>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</si>
  <si>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</si>
  <si>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</si>
  <si>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</si>
  <si>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</si>
  <si>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</si>
  <si>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</si>
  <si>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</si>
  <si>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</si>
  <si>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</si>
  <si>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</si>
  <si>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</si>
  <si>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</si>
  <si>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</si>
  <si>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</si>
  <si>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</si>
  <si>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</si>
  <si>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</si>
  <si>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</si>
  <si>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</si>
  <si>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</si>
  <si>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</si>
  <si>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</si>
  <si>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</si>
  <si>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</si>
  <si>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</si>
  <si>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</si>
  <si>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</si>
  <si>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</si>
  <si>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</si>
  <si>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</si>
  <si>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</si>
  <si>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</si>
  <si>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</si>
  <si>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</si>
  <si>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</si>
  <si>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</si>
  <si>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</si>
  <si>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</si>
  <si>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</si>
  <si>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</si>
  <si>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</si>
  <si>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</si>
  <si>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</si>
  <si>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</si>
  <si>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</si>
  <si>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</si>
  <si>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</si>
  <si>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</si>
  <si>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</si>
  <si>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</si>
  <si>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</si>
  <si>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</si>
  <si>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</si>
  <si>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</si>
  <si>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</si>
  <si>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</si>
  <si>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</si>
  <si>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</si>
  <si>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</si>
  <si>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</si>
  <si>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</si>
  <si>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</si>
  <si>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</si>
  <si>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</si>
  <si>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</si>
  <si>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</si>
  <si>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</si>
  <si>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</si>
  <si>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</si>
  <si>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</si>
  <si>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</si>
  <si>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</si>
  <si>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</si>
  <si>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</si>
  <si>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</si>
  <si>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</si>
  <si>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</si>
  <si>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</si>
  <si>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</si>
  <si>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</si>
  <si>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</si>
  <si>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</si>
  <si>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</si>
  <si>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</si>
  <si>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</si>
  <si>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</si>
  <si>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</si>
  <si>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</si>
  <si>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</si>
  <si>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</si>
  <si>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</si>
  <si>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</si>
  <si>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</si>
  <si>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</si>
  <si>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</si>
  <si>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</si>
  <si>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</si>
  <si>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</si>
  <si>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</si>
  <si>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</si>
  <si>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</si>
  <si>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</si>
  <si>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</si>
  <si>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</si>
  <si>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</si>
  <si>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</si>
  <si>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</si>
  <si>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</si>
  <si>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</si>
  <si>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</si>
  <si>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</si>
  <si>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</si>
  <si>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</si>
  <si>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</si>
  <si>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</si>
  <si>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</si>
  <si>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</si>
  <si>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</si>
  <si>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</si>
  <si>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</si>
  <si>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</si>
  <si>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</si>
  <si>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</si>
  <si>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</si>
  <si>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</si>
  <si>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</si>
  <si>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</si>
  <si>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</si>
  <si>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</si>
  <si>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</si>
  <si>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</si>
  <si>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</si>
  <si>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</si>
  <si>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</si>
  <si>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</si>
  <si>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</si>
  <si>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</si>
  <si>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</si>
  <si>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</si>
  <si>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</si>
  <si>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</si>
  <si>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</si>
  <si>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</si>
  <si>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</si>
  <si>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</si>
  <si>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</si>
  <si>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</si>
  <si>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</si>
  <si>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</si>
  <si>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</si>
  <si>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</si>
  <si>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</si>
  <si>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</si>
  <si>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</si>
  <si>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</si>
  <si>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</si>
  <si>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</si>
  <si>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</si>
  <si>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</si>
  <si>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</si>
  <si>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</si>
  <si>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</si>
  <si>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</si>
  <si>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</si>
  <si>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</si>
  <si>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</si>
  <si>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</si>
  <si>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</si>
  <si>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</si>
  <si>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</si>
  <si>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</si>
  <si>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</si>
  <si>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</si>
  <si>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</si>
  <si>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</si>
  <si>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</si>
  <si>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</si>
  <si>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</si>
  <si>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</si>
  <si>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</si>
  <si>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</si>
  <si>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</si>
  <si>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</si>
  <si>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</si>
  <si>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</si>
  <si>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</si>
  <si>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</si>
  <si>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</si>
  <si>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</si>
  <si>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</si>
  <si>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</si>
  <si>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</si>
  <si>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</si>
  <si>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</si>
  <si>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</si>
  <si>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</si>
  <si>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</si>
  <si>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</si>
  <si>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</si>
  <si>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</si>
  <si>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</si>
  <si>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</si>
  <si>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</si>
  <si>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</si>
  <si>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</si>
  <si>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</si>
  <si>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</si>
  <si>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</si>
  <si>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</si>
  <si>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</si>
  <si>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</si>
  <si>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</si>
  <si>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</si>
  <si>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</si>
  <si>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</si>
  <si>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</si>
  <si>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</si>
  <si>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</si>
  <si>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</si>
  <si>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</si>
  <si>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</si>
  <si>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</si>
  <si>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</si>
  <si>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</si>
  <si>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</si>
  <si>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</si>
  <si>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</si>
  <si>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</si>
  <si>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</si>
  <si>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</si>
  <si>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</si>
  <si>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</si>
  <si>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</si>
  <si>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</si>
  <si>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</si>
  <si>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</si>
  <si>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</si>
  <si>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</si>
  <si>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</si>
  <si>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</si>
  <si>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</si>
  <si>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</si>
  <si>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</si>
  <si>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</si>
  <si>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</si>
  <si>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</si>
  <si>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</si>
  <si>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</si>
  <si>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</si>
  <si>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</si>
  <si>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</si>
  <si>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</si>
  <si>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</si>
  <si>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</si>
  <si>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</si>
  <si>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</si>
  <si>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</si>
  <si>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</si>
  <si>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</si>
  <si>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</si>
  <si>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</si>
  <si>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</si>
  <si>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</si>
  <si>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</si>
  <si>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</si>
  <si>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</si>
  <si>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</si>
  <si>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</si>
  <si>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</si>
  <si>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</si>
  <si>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</si>
  <si>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</si>
  <si>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</si>
  <si>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</si>
  <si>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</si>
  <si>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</si>
  <si>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</si>
  <si>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</si>
  <si>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</si>
  <si>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</si>
  <si>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</si>
  <si>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</si>
  <si>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</si>
  <si>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</si>
  <si>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</si>
  <si>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</si>
  <si>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</si>
  <si>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</si>
  <si>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</si>
  <si>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</si>
  <si>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</si>
  <si>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</si>
  <si>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</si>
  <si>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</si>
  <si>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</si>
  <si>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</si>
  <si>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</si>
  <si>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</si>
  <si>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</si>
  <si>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</si>
  <si>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</si>
  <si>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</si>
  <si>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</si>
  <si>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</si>
  <si>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</si>
  <si>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</si>
  <si>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</si>
  <si>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</si>
  <si>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</si>
  <si>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</si>
  <si>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</si>
  <si>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</si>
  <si>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</si>
  <si>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</si>
  <si>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</si>
  <si>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</si>
  <si>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</si>
  <si>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</si>
  <si>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</si>
  <si>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</si>
  <si>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</si>
  <si>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</si>
  <si>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</si>
  <si>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</si>
  <si>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</si>
  <si>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</si>
  <si>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</si>
  <si>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</si>
  <si>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</si>
  <si>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</si>
  <si>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</si>
  <si>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</si>
  <si>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</si>
  <si>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</si>
  <si>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</si>
  <si>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</si>
  <si>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</si>
  <si>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</si>
  <si>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</si>
  <si>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</si>
  <si>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</si>
  <si>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</si>
  <si>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</si>
  <si>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</si>
  <si>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</si>
  <si>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</si>
  <si>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</si>
  <si>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</si>
  <si>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</si>
  <si>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</si>
  <si>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</si>
  <si>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</si>
  <si>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</si>
  <si>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</si>
  <si>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</si>
  <si>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</si>
  <si>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</si>
  <si>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</si>
  <si>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</si>
  <si>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</si>
  <si>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</si>
  <si>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</si>
  <si>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</si>
  <si>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</si>
  <si>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</si>
  <si>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</si>
  <si>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</si>
  <si>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</si>
  <si>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</si>
  <si>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</si>
  <si>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</si>
  <si>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</si>
  <si>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</si>
  <si>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</si>
  <si>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</si>
  <si>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</si>
  <si>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</si>
  <si>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</si>
  <si>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</si>
  <si>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</si>
  <si>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</si>
  <si>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</si>
  <si>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</si>
  <si>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</si>
  <si>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</si>
  <si>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</si>
  <si>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</si>
  <si>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</si>
  <si>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</si>
  <si>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</si>
  <si>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</si>
  <si>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</si>
  <si>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</si>
  <si>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</si>
  <si>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</si>
  <si>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</si>
  <si>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</si>
  <si>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</si>
  <si>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</si>
  <si>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</si>
  <si>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</si>
  <si>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</si>
  <si>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</si>
  <si>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</si>
  <si>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</si>
  <si>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</si>
  <si>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</si>
  <si>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</si>
  <si>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</si>
  <si>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</si>
  <si>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</si>
  <si>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</si>
  <si>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</si>
  <si>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</si>
  <si>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</si>
  <si>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</si>
  <si>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</si>
  <si>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</si>
  <si>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</si>
  <si>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</si>
  <si>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</si>
  <si>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</si>
  <si>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</si>
  <si>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</si>
  <si>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</si>
  <si>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</si>
  <si>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</si>
  <si>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</si>
  <si>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</si>
  <si>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</si>
  <si>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</si>
  <si>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</si>
  <si>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</si>
  <si>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</si>
  <si>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</si>
  <si>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</si>
  <si>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</si>
  <si>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</si>
  <si>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</si>
  <si>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</si>
  <si>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</si>
  <si>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</si>
  <si>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</si>
  <si>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</si>
  <si>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</si>
  <si>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</si>
  <si>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</si>
  <si>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</si>
  <si>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</si>
  <si>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</si>
  <si>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</si>
  <si>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</si>
  <si>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</si>
  <si>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</si>
  <si>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</si>
  <si>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</si>
  <si>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</si>
  <si>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</si>
  <si>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</si>
  <si>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</si>
  <si>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</si>
  <si>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</si>
  <si>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</si>
  <si>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</si>
  <si>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</si>
  <si>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</si>
  <si>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</si>
  <si>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</si>
  <si>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</si>
  <si>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</si>
  <si>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</si>
  <si>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</si>
  <si>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</si>
  <si>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</si>
  <si>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</si>
  <si>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</si>
  <si>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</si>
  <si>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</si>
  <si>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</si>
  <si>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</si>
  <si>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</si>
  <si>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</si>
  <si>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</si>
  <si>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</si>
  <si>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</si>
  <si>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</si>
  <si>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</si>
  <si>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</si>
  <si>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</si>
  <si>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</si>
  <si>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</si>
  <si>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</si>
  <si>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</si>
  <si>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</si>
  <si>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</si>
  <si>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</si>
  <si>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</si>
  <si>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</si>
  <si>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</si>
  <si>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</si>
  <si>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</si>
  <si>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</si>
  <si>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</si>
  <si>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</si>
  <si>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</si>
  <si>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</si>
  <si>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</si>
  <si>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</si>
  <si>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</si>
  <si>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</si>
  <si>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</si>
  <si>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</si>
  <si>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</si>
  <si>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</si>
  <si>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</si>
  <si>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</si>
  <si>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</si>
  <si>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</si>
  <si>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</si>
  <si>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</si>
  <si>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</si>
  <si>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</si>
  <si>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</si>
  <si>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</si>
  <si>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</si>
  <si>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</si>
  <si>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</si>
  <si>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</si>
  <si>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</si>
  <si>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</si>
  <si>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</si>
  <si>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</si>
  <si>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</si>
  <si>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</si>
  <si>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</si>
  <si>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</si>
  <si>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</si>
  <si>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</si>
  <si>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</si>
  <si>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</si>
  <si>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</si>
  <si>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</si>
  <si>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</si>
  <si>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</si>
  <si>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</si>
  <si>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</si>
  <si>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</si>
  <si>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</si>
  <si>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</si>
  <si>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</si>
  <si>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</si>
  <si>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</si>
  <si>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</si>
  <si>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</si>
  <si>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</si>
  <si>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</si>
  <si>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</si>
  <si>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</si>
  <si>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</si>
  <si>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</si>
  <si>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</si>
  <si>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</si>
  <si>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</si>
  <si>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</si>
  <si>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</si>
  <si>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</si>
  <si>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</si>
  <si>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</si>
  <si>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</si>
  <si>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</si>
  <si>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</si>
  <si>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</si>
  <si>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</si>
  <si>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</si>
  <si>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</si>
  <si>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</si>
  <si>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</si>
  <si>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</si>
  <si>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</si>
  <si>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</si>
  <si>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</si>
  <si>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</si>
  <si>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</si>
  <si>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</si>
  <si>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</si>
  <si>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</si>
  <si>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</si>
  <si>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</si>
  <si>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</si>
  <si>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</si>
  <si>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</si>
  <si>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</si>
  <si>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</si>
  <si>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</si>
  <si>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</si>
  <si>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</si>
  <si>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</si>
  <si>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</si>
  <si>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</si>
  <si>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</si>
  <si>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</si>
  <si>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</si>
  <si>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</si>
  <si>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</si>
  <si>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</si>
  <si>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</si>
  <si>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</si>
  <si>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</si>
  <si>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</si>
  <si>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</si>
  <si>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</si>
  <si>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</si>
  <si>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</si>
  <si>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</si>
  <si>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</si>
  <si>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</si>
  <si>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</si>
  <si>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</si>
  <si>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</si>
  <si>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</si>
  <si>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</si>
  <si>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</si>
  <si>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</si>
  <si>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</si>
  <si>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</si>
  <si>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</si>
  <si>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</si>
  <si>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</si>
  <si>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</si>
  <si>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</si>
  <si>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</si>
  <si>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</si>
  <si>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</si>
  <si>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</si>
  <si>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</si>
  <si>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</si>
  <si>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</si>
  <si>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</si>
  <si>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</si>
  <si>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</si>
  <si>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</si>
  <si>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</si>
  <si>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</si>
  <si>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</si>
  <si>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</si>
  <si>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</si>
  <si>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</si>
  <si>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</si>
  <si>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</si>
  <si>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</si>
  <si>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</si>
  <si>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</si>
  <si>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</si>
  <si>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</si>
  <si>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</si>
  <si>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</si>
  <si>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</si>
  <si>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</si>
  <si>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</si>
  <si>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</si>
  <si>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</si>
  <si>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</si>
  <si>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</si>
  <si>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</si>
  <si>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</si>
  <si>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</si>
  <si>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</si>
  <si>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</si>
  <si>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</si>
  <si>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</si>
  <si>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</si>
  <si>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</si>
  <si>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</si>
  <si>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</si>
  <si>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</si>
  <si>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</si>
  <si>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</si>
  <si>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</si>
  <si>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</si>
  <si>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</si>
  <si>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</si>
  <si>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</si>
  <si>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</si>
  <si>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</si>
  <si>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</si>
  <si>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</si>
  <si>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</si>
  <si>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</si>
  <si>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</si>
  <si>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</si>
  <si>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</si>
  <si>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</si>
  <si>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</si>
  <si>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</si>
  <si>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</si>
  <si>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</si>
  <si>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</si>
  <si>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</si>
  <si>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</si>
  <si>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</si>
  <si>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</si>
  <si>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</si>
  <si>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</si>
  <si>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</si>
  <si>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</si>
  <si>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</si>
  <si>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</si>
  <si>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</si>
  <si>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</si>
  <si>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</si>
  <si>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</si>
  <si>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</si>
  <si>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</si>
  <si>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</si>
  <si>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</si>
  <si>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</si>
  <si>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</si>
  <si>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</si>
  <si>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</si>
  <si>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</si>
  <si>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</si>
  <si>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</si>
  <si>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</si>
  <si>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</si>
  <si>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</si>
  <si>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</si>
  <si>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</si>
  <si>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</si>
  <si>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</si>
  <si>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</si>
  <si>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</si>
  <si>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</si>
  <si>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</si>
  <si>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</si>
  <si>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</si>
  <si>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</si>
  <si>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</si>
  <si>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</si>
  <si>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</si>
  <si>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</si>
  <si>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</si>
  <si>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</si>
  <si>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</si>
  <si>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</si>
  <si>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</si>
  <si>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</si>
  <si>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</si>
  <si>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</si>
  <si>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</si>
  <si>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</si>
  <si>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</si>
  <si>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</si>
  <si>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</si>
  <si>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</si>
  <si>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</si>
  <si>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</si>
  <si>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</si>
  <si>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</si>
  <si>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</si>
  <si>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</si>
  <si>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</si>
  <si>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</si>
  <si>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</si>
  <si>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</si>
  <si>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</si>
  <si>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</si>
  <si>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</si>
  <si>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</si>
  <si>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</si>
  <si>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</si>
  <si>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</si>
  <si>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</si>
  <si>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</si>
  <si>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</si>
  <si>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</si>
  <si>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</si>
  <si>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</si>
  <si>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</si>
  <si>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</si>
  <si>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</si>
  <si>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</si>
  <si>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</si>
  <si>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</si>
  <si>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</si>
  <si>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</si>
  <si>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</si>
  <si>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</si>
  <si>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</si>
  <si>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</si>
  <si>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</si>
  <si>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</si>
  <si>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</si>
  <si>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</si>
  <si>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</si>
  <si>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</si>
  <si>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</si>
  <si>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</si>
  <si>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</si>
  <si>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</si>
  <si>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</si>
  <si>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</si>
  <si>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</si>
  <si>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</si>
  <si>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</si>
  <si>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</si>
  <si>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</si>
  <si>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</si>
  <si>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</si>
  <si>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</si>
  <si>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</si>
  <si>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</si>
  <si>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</si>
  <si>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</si>
  <si>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</si>
  <si>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</si>
  <si>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</si>
  <si>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</si>
  <si>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</si>
  <si>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</si>
  <si>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</si>
  <si>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</si>
  <si>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</si>
  <si>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</si>
  <si>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</si>
  <si>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</si>
  <si>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</si>
  <si>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</si>
  <si>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</si>
  <si>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</si>
  <si>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</si>
  <si>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</si>
  <si>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</si>
  <si>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</si>
  <si>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</si>
  <si>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</si>
  <si>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</si>
  <si>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</si>
  <si>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</si>
  <si>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</si>
  <si>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</si>
  <si>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</si>
  <si>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</si>
  <si>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</si>
  <si>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</si>
  <si>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</si>
  <si>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</si>
  <si>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</si>
  <si>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</si>
  <si>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</si>
  <si>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</si>
  <si>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</si>
  <si>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</si>
  <si>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</si>
  <si>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</si>
  <si>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</si>
  <si>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</si>
  <si>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</si>
  <si>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</si>
  <si>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</si>
  <si>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</si>
  <si>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</si>
  <si>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</si>
  <si>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</si>
  <si>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</si>
  <si>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</si>
  <si>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</si>
  <si>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</si>
  <si>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</si>
  <si>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</si>
  <si>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</si>
  <si>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</si>
  <si>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</si>
  <si>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</si>
  <si>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</si>
  <si>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</si>
  <si>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</si>
  <si>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</si>
  <si>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</si>
  <si>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</si>
  <si>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</si>
  <si>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</si>
  <si>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</si>
  <si>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</si>
  <si>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</si>
  <si>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</si>
  <si>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</si>
  <si>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</si>
  <si>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</si>
  <si>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</si>
  <si>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</si>
  <si>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</si>
  <si>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</si>
  <si>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</si>
  <si>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</si>
  <si>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</si>
  <si>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</si>
  <si>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</si>
  <si>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</si>
  <si>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</si>
  <si>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</si>
  <si>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</si>
  <si>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</si>
  <si>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</si>
  <si>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</si>
  <si>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</si>
  <si>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</si>
  <si>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</si>
  <si>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</si>
  <si>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</si>
  <si>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</si>
  <si>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</si>
  <si>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</si>
  <si>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</si>
  <si>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</si>
  <si>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</si>
  <si>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</si>
  <si>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</si>
  <si>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</si>
  <si>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</si>
  <si>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</si>
  <si>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</si>
  <si>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</si>
  <si>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</si>
  <si>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</si>
  <si>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</si>
  <si>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</si>
  <si>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</si>
  <si>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</si>
  <si>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</si>
  <si>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</si>
  <si>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</si>
  <si>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</si>
  <si>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</si>
  <si>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</si>
  <si>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</si>
  <si>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</si>
  <si>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</si>
  <si>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</si>
  <si>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</si>
  <si>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</si>
  <si>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</si>
  <si>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</si>
  <si>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</si>
  <si>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</si>
  <si>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</si>
  <si>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</si>
  <si>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</si>
  <si>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</si>
  <si>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</si>
  <si>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</si>
  <si>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</si>
  <si>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</si>
  <si>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</si>
  <si>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</si>
  <si>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</si>
  <si>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</si>
  <si>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</si>
  <si>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</si>
  <si>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</si>
  <si>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</si>
  <si>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</si>
  <si>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</si>
  <si>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</si>
  <si>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</si>
  <si>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</si>
  <si>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</si>
  <si>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</si>
  <si>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</si>
  <si>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</si>
  <si>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</si>
  <si>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</si>
  <si>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</si>
  <si>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</si>
  <si>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</si>
  <si>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</si>
  <si>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</si>
  <si>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</si>
  <si>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</si>
  <si>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</si>
  <si>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</si>
  <si>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</si>
  <si>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</si>
  <si>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</si>
  <si>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</si>
  <si>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</si>
  <si>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</si>
  <si>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</si>
  <si>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</si>
  <si>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</si>
  <si>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</si>
  <si>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</si>
  <si>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</si>
  <si>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</si>
  <si>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</si>
  <si>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</si>
  <si>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</si>
  <si>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</si>
  <si>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</si>
  <si>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</si>
  <si>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</si>
  <si>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</si>
  <si>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</si>
  <si>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</si>
  <si>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</si>
  <si>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</si>
  <si>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</si>
  <si>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</si>
  <si>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</si>
  <si>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</si>
  <si>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</si>
  <si>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</si>
  <si>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</si>
  <si>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</si>
  <si>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</si>
  <si>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</si>
  <si>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</si>
  <si>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</si>
  <si>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</si>
  <si>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</si>
  <si>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</si>
  <si>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</si>
  <si>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</si>
  <si>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</si>
  <si>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</si>
  <si>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</si>
  <si>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</si>
  <si>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</si>
  <si>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</si>
  <si>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</si>
  <si>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</si>
  <si>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</si>
  <si>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</si>
  <si>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</si>
  <si>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</si>
  <si>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</si>
  <si>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</si>
  <si>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</si>
  <si>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</si>
  <si>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</si>
  <si>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</si>
  <si>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</si>
  <si>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</si>
  <si>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</si>
  <si>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</si>
  <si>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</si>
  <si>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</si>
  <si>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</si>
  <si>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</si>
  <si>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</si>
  <si>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</si>
  <si>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</si>
  <si>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</si>
  <si>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</si>
  <si>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</si>
  <si>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</si>
  <si>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</si>
  <si>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</si>
  <si>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</si>
  <si>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</si>
  <si>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</si>
  <si>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</si>
  <si>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</si>
  <si>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</si>
  <si>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</si>
  <si>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</si>
  <si>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</si>
  <si>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</si>
  <si>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</si>
  <si>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</si>
  <si>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</si>
  <si>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</si>
  <si>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</si>
  <si>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</si>
  <si>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</si>
  <si>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</si>
  <si>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</si>
  <si>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</si>
  <si>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</si>
  <si>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</si>
  <si>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</si>
  <si>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</si>
  <si>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</si>
  <si>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</si>
  <si>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</si>
  <si>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</si>
  <si>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</si>
  <si>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</si>
  <si>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</si>
  <si>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</si>
  <si>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</si>
  <si>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</si>
  <si>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</si>
  <si>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</si>
  <si>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</si>
  <si>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</si>
  <si>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</si>
  <si>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</si>
  <si>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</si>
  <si>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</si>
  <si>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</si>
  <si>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</si>
  <si>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</si>
  <si>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</si>
  <si>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</si>
  <si>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</si>
  <si>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</si>
  <si>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</si>
  <si>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</si>
  <si>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</si>
  <si>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</si>
  <si>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</si>
  <si>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</si>
  <si>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</si>
  <si>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</si>
  <si>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</si>
  <si>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</si>
  <si>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</si>
  <si>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</si>
  <si>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</si>
  <si>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</si>
  <si>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</si>
  <si>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</si>
  <si>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</si>
  <si>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</si>
  <si>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</si>
  <si>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</si>
  <si>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</si>
  <si>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</si>
  <si>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</si>
  <si>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</si>
  <si>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</si>
  <si>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</si>
  <si>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</si>
  <si>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</si>
  <si>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</si>
  <si>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</si>
  <si>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</si>
  <si>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</si>
  <si>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</si>
  <si>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</si>
  <si>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</si>
  <si>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</si>
  <si>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</si>
  <si>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</si>
  <si>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</si>
  <si>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</si>
  <si>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</si>
  <si>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</si>
  <si>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</si>
  <si>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</si>
  <si>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</si>
  <si>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</si>
  <si>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</si>
  <si>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</si>
  <si>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</si>
  <si>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</si>
  <si>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</si>
  <si>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</si>
  <si>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</si>
  <si>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</si>
  <si>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</si>
  <si>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</si>
  <si>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</si>
  <si>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</si>
  <si>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</si>
  <si>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</si>
  <si>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</si>
  <si>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</si>
  <si>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</si>
  <si>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</si>
  <si>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</si>
  <si>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</si>
  <si>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</si>
  <si>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</si>
  <si>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</si>
  <si>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</si>
  <si>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</si>
  <si>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</si>
  <si>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</si>
  <si>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</si>
  <si>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</si>
  <si>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</si>
  <si>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</si>
  <si>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</si>
  <si>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</si>
  <si>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</si>
  <si>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</si>
  <si>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</si>
  <si>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</si>
  <si>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</si>
  <si>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</si>
  <si>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</si>
  <si>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</si>
  <si>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</si>
  <si>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</si>
  <si>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</si>
  <si>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</si>
  <si>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</si>
  <si>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</si>
  <si>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</si>
  <si>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</si>
  <si>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</si>
  <si>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</si>
  <si>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</si>
  <si>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</si>
  <si>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</si>
  <si>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</si>
  <si>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</si>
  <si>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</si>
  <si>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</si>
  <si>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</si>
  <si>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</si>
  <si>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</si>
  <si>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</si>
  <si>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</si>
  <si>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</si>
  <si>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</si>
  <si>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</si>
  <si>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</si>
  <si>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</si>
  <si>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</si>
  <si>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</si>
  <si>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</si>
  <si>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</si>
  <si>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</si>
  <si>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</si>
  <si>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</si>
  <si>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</si>
  <si>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</si>
  <si>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</si>
  <si>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</si>
  <si>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</si>
  <si>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</si>
  <si>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</si>
  <si>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</si>
  <si>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</si>
  <si>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</si>
  <si>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</si>
  <si>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</si>
  <si>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</si>
  <si>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</si>
  <si>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</si>
  <si>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</si>
  <si>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</si>
  <si>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</si>
  <si>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</si>
  <si>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</si>
  <si>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</si>
  <si>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</si>
  <si>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</si>
  <si>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</si>
  <si>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</si>
  <si>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</si>
  <si>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</si>
  <si>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</si>
  <si>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</si>
  <si>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</si>
  <si>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</si>
  <si>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</si>
  <si>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</si>
  <si>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</si>
  <si>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</si>
  <si>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</si>
  <si>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</si>
  <si>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</si>
  <si>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</si>
  <si>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</si>
  <si>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</si>
  <si>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</si>
  <si>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</si>
  <si>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</si>
  <si>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</si>
  <si>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</si>
  <si>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</si>
  <si>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</si>
  <si>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</si>
  <si>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</si>
  <si>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</si>
  <si>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</si>
  <si>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</si>
  <si>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</si>
  <si>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</si>
  <si>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</si>
  <si>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</si>
  <si>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</si>
  <si>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</si>
  <si>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</si>
  <si>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</si>
  <si>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</si>
  <si>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</si>
  <si>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</si>
  <si>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</si>
  <si>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</si>
  <si>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</si>
  <si>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</si>
  <si>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</si>
  <si>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</si>
  <si>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</si>
  <si>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</si>
  <si>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</si>
  <si>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</si>
  <si>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</si>
  <si>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</si>
  <si>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</si>
  <si>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</si>
  <si>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</si>
  <si>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</si>
  <si>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</si>
  <si>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</si>
  <si>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</si>
  <si>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</si>
  <si>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</si>
  <si>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</si>
  <si>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</si>
  <si>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</si>
  <si>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</si>
  <si>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</si>
  <si>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</si>
  <si>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</si>
  <si>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</si>
  <si>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</si>
  <si>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</si>
  <si>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</si>
  <si>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</si>
  <si>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</si>
  <si>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</si>
  <si>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</si>
  <si>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</si>
  <si>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</si>
  <si>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</si>
  <si>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</si>
  <si>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</si>
  <si>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</si>
  <si>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</si>
  <si>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</si>
  <si>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</si>
  <si>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</si>
  <si>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</si>
  <si>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</si>
  <si>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</si>
  <si>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</si>
  <si>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</si>
  <si>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</si>
  <si>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</si>
  <si>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</si>
  <si>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</si>
  <si>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</si>
  <si>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</si>
  <si>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</si>
  <si>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</si>
  <si>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</si>
  <si>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</si>
  <si>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</si>
  <si>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</si>
  <si>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</si>
  <si>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</si>
  <si>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</si>
  <si>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</si>
  <si>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</si>
  <si>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</si>
  <si>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</si>
  <si>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</si>
  <si>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</si>
  <si>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</si>
  <si>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</si>
  <si>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</si>
  <si>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</si>
  <si>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</si>
  <si>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</si>
  <si>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</si>
  <si>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</si>
  <si>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</si>
  <si>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</si>
  <si>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</si>
  <si>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</si>
  <si>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</si>
  <si>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</si>
  <si>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</si>
  <si>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</si>
  <si>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</si>
  <si>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</si>
  <si>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</si>
  <si>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</si>
  <si>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</si>
  <si>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</si>
  <si>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</si>
  <si>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</si>
  <si>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</si>
  <si>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</si>
  <si>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</si>
  <si>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</si>
  <si>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</si>
  <si>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</si>
  <si>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</si>
  <si>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</si>
  <si>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</si>
  <si>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</si>
  <si>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</si>
  <si>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</si>
  <si>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</si>
  <si>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</si>
  <si>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</si>
  <si>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</si>
  <si>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</si>
  <si>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</si>
  <si>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</si>
  <si>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</si>
  <si>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</si>
  <si>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</si>
  <si>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</si>
  <si>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</si>
  <si>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</si>
  <si>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</si>
  <si>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</si>
  <si>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</si>
  <si>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</si>
  <si>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</si>
  <si>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</si>
  <si>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</si>
  <si>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</si>
  <si>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</si>
  <si>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</si>
  <si>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</si>
  <si>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</si>
  <si>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</si>
  <si>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</si>
  <si>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</si>
  <si>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</si>
  <si>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</si>
  <si>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</si>
  <si>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</si>
  <si>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</si>
  <si>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</si>
  <si>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</si>
  <si>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</si>
  <si>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</si>
  <si>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</si>
  <si>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</si>
  <si>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</si>
  <si>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</si>
  <si>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</si>
  <si>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</si>
  <si>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</si>
  <si>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</si>
  <si>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</si>
  <si>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</si>
  <si>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</si>
  <si>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</si>
  <si>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</si>
  <si>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</si>
  <si>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</si>
  <si>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</si>
  <si>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</si>
  <si>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</si>
  <si>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</si>
  <si>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</si>
  <si>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</si>
  <si>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</si>
  <si>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</si>
  <si>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</si>
  <si>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</si>
  <si>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</si>
  <si>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</si>
  <si>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</si>
  <si>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</si>
  <si>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</si>
  <si>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</si>
  <si>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</si>
  <si>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</si>
  <si>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</si>
  <si>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</si>
  <si>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</si>
  <si>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</si>
  <si>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</si>
  <si>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</si>
  <si>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</si>
  <si>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</si>
  <si>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</si>
  <si>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</si>
  <si>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</si>
  <si>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</si>
  <si>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</si>
  <si>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</si>
  <si>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</si>
  <si>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</si>
  <si>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</si>
  <si>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</si>
  <si>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</si>
  <si>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</si>
  <si>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</si>
  <si>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</si>
  <si>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</si>
  <si>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</si>
  <si>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</si>
  <si>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</si>
  <si>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</si>
  <si>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</si>
  <si>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</si>
  <si>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</si>
  <si>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</si>
  <si>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</si>
  <si>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</si>
  <si>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</si>
  <si>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</si>
  <si>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</si>
  <si>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</si>
  <si>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</si>
  <si>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</si>
  <si>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</si>
  <si>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</si>
  <si>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</si>
  <si>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</si>
  <si>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</si>
  <si>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</si>
  <si>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</si>
  <si>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</si>
  <si>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</si>
  <si>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</si>
  <si>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</si>
  <si>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</si>
  <si>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</si>
  <si>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</si>
  <si>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</si>
  <si>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</si>
  <si>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</si>
  <si>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</si>
  <si>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</si>
  <si>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</si>
  <si>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</si>
  <si>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</si>
  <si>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</si>
  <si>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</si>
  <si>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</si>
  <si>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</si>
  <si>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</si>
  <si>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</si>
  <si>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</si>
  <si>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</si>
  <si>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</si>
  <si>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</si>
  <si>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</si>
  <si>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</si>
  <si>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</si>
  <si>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</si>
  <si>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</si>
  <si>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</si>
  <si>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</si>
  <si>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</si>
  <si>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</si>
  <si>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</si>
  <si>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</si>
  <si>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</si>
  <si>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</si>
  <si>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</si>
  <si>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</si>
  <si>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</si>
  <si>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</si>
  <si>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</si>
  <si>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</si>
  <si>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</si>
  <si>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</si>
  <si>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</si>
  <si>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</si>
  <si>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</si>
  <si>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</si>
  <si>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</si>
  <si>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</si>
  <si>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</si>
  <si>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</si>
  <si>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</si>
  <si>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</si>
  <si>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</si>
  <si>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</si>
  <si>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</si>
  <si>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</si>
  <si>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</si>
  <si>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</si>
  <si>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</si>
  <si>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</si>
  <si>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</si>
  <si>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</si>
  <si>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</si>
  <si>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</si>
  <si>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</si>
  <si>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</si>
  <si>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</si>
  <si>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</si>
  <si>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</si>
  <si>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</si>
  <si>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</si>
  <si>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</si>
  <si>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</si>
  <si>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</si>
  <si>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</si>
  <si>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</si>
  <si>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</si>
  <si>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</si>
  <si>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</si>
  <si>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</si>
  <si>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</si>
  <si>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</si>
  <si>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</si>
  <si>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</si>
  <si>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</si>
  <si>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</si>
  <si>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</si>
  <si>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</si>
  <si>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</si>
  <si>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</si>
  <si>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</si>
  <si>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</si>
  <si>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</si>
  <si>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</si>
  <si>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</si>
  <si>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</si>
  <si>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</si>
  <si>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</si>
  <si>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</si>
  <si>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</si>
  <si>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</si>
  <si>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</si>
  <si>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</si>
  <si>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</si>
  <si>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</si>
  <si>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</si>
  <si>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</si>
  <si>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</si>
  <si>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</si>
  <si>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</si>
  <si>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</si>
  <si>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</si>
  <si>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</si>
  <si>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</si>
  <si>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</si>
  <si>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</si>
  <si>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</si>
  <si>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</si>
  <si>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</si>
  <si>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</si>
  <si>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</si>
  <si>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</si>
  <si>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</si>
  <si>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</si>
  <si>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</si>
  <si>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</si>
  <si>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</si>
  <si>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</si>
  <si>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</si>
  <si>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</si>
  <si>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</si>
  <si>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</si>
  <si>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</si>
  <si>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</si>
  <si>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</si>
  <si>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</si>
  <si>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</si>
  <si>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</si>
  <si>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</si>
  <si>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</si>
  <si>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</si>
  <si>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</si>
  <si>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</si>
  <si>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</si>
  <si>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</si>
  <si>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</si>
  <si>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</si>
  <si>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</si>
  <si>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</si>
  <si>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</si>
  <si>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</si>
  <si>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</si>
  <si>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</si>
  <si>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</si>
  <si>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</si>
  <si>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</si>
  <si>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</si>
  <si>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</si>
  <si>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</si>
  <si>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</si>
  <si>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</si>
  <si>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</si>
  <si>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</si>
  <si>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</si>
  <si>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</si>
  <si>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</si>
  <si>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</si>
  <si>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</si>
  <si>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</si>
  <si>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</si>
  <si>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</si>
  <si>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</si>
  <si>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</si>
  <si>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</si>
  <si>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</si>
  <si>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</si>
  <si>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</si>
  <si>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</si>
  <si>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</si>
  <si>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</si>
  <si>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</si>
  <si>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</si>
  <si>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</si>
  <si>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</si>
  <si>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</si>
  <si>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</si>
  <si>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</si>
  <si>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</si>
  <si>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</si>
  <si>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</si>
  <si>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</si>
  <si>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</si>
  <si>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</si>
  <si>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</si>
  <si>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</si>
  <si>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</si>
  <si>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</si>
  <si>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</si>
  <si>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</si>
  <si>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</si>
  <si>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</si>
  <si>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</si>
  <si>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</si>
  <si>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</si>
  <si>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</si>
  <si>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</si>
  <si>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</si>
  <si>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</si>
  <si>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</si>
  <si>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</si>
  <si>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</si>
  <si>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</si>
  <si>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</si>
  <si>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</si>
  <si>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</si>
  <si>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</si>
  <si>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</si>
  <si>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</si>
  <si>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</si>
  <si>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</si>
  <si>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</si>
  <si>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</si>
  <si>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</si>
  <si>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</si>
  <si>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</si>
  <si>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</si>
  <si>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</si>
  <si>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</si>
  <si>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</si>
  <si>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</si>
  <si>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</si>
  <si>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</si>
  <si>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</si>
  <si>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</si>
  <si>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</si>
  <si>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</si>
  <si>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</si>
  <si>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</si>
  <si>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</si>
  <si>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</si>
  <si>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</si>
  <si>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</si>
  <si>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</si>
  <si>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</si>
  <si>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</si>
  <si>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</si>
  <si>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</si>
  <si>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</si>
  <si>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</si>
  <si>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</si>
  <si>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</si>
  <si>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</si>
  <si>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</si>
  <si>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</si>
  <si>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</si>
  <si>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</si>
  <si>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</si>
  <si>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</si>
  <si>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</si>
  <si>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</si>
  <si>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</si>
  <si>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</si>
  <si>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</si>
  <si>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</si>
  <si>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</si>
  <si>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</si>
  <si>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</si>
  <si>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</si>
  <si>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</si>
  <si>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</si>
  <si>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</si>
  <si>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</si>
  <si>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</si>
  <si>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</si>
  <si>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</si>
  <si>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</si>
  <si>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</si>
  <si>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</si>
  <si>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</si>
  <si>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</si>
  <si>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</si>
  <si>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</si>
  <si>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</si>
  <si>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</si>
  <si>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</si>
  <si>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</si>
  <si>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</si>
  <si>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</si>
  <si>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</si>
  <si>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</si>
  <si>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</si>
  <si>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</si>
  <si>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</si>
  <si>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</si>
  <si>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</si>
  <si>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</si>
  <si>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</si>
  <si>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</si>
  <si>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</si>
  <si>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</si>
  <si>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</si>
  <si>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</si>
  <si>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</si>
  <si>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</si>
  <si>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</si>
  <si>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</si>
  <si>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</si>
  <si>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</si>
  <si>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</si>
  <si>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</si>
  <si>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</si>
  <si>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</si>
  <si>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</si>
  <si>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</si>
  <si>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</si>
  <si>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</si>
  <si>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</si>
  <si>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</si>
  <si>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</si>
  <si>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</si>
  <si>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</si>
  <si>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</si>
  <si>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</si>
  <si>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</si>
  <si>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</si>
  <si>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</si>
  <si>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</si>
  <si>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</si>
  <si>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</si>
  <si>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</si>
  <si>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</si>
  <si>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</si>
  <si>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</si>
  <si>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</si>
  <si>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</si>
  <si>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</si>
  <si>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</si>
  <si>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</si>
  <si>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</si>
  <si>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</si>
  <si>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</si>
  <si>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</si>
  <si>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</si>
  <si>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</si>
  <si>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</si>
  <si>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</si>
  <si>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</si>
  <si>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</si>
  <si>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</si>
  <si>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</si>
  <si>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</si>
  <si>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</si>
  <si>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</si>
  <si>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</si>
  <si>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</si>
  <si>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</si>
  <si>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</si>
  <si>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</si>
  <si>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</si>
  <si>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</si>
  <si>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</si>
  <si>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</si>
  <si>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</si>
  <si>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</si>
  <si>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</si>
  <si>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</si>
  <si>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</si>
  <si>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</si>
  <si>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</si>
  <si>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</si>
  <si>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</si>
  <si>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</si>
  <si>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</si>
  <si>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</si>
  <si>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</si>
  <si>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</si>
  <si>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</si>
  <si>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</si>
  <si>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</si>
  <si>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</si>
  <si>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</si>
  <si>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</si>
  <si>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</si>
  <si>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</si>
  <si>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</si>
  <si>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</si>
  <si>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</si>
  <si>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</si>
  <si>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</si>
  <si>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</si>
  <si>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</si>
  <si>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</si>
  <si>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</si>
  <si>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</si>
  <si>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</si>
  <si>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</si>
  <si>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</si>
  <si>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</si>
  <si>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</si>
  <si>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</si>
  <si>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</si>
  <si>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</si>
  <si>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</si>
  <si>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</si>
  <si>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</si>
  <si>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</si>
  <si>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</si>
  <si>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</si>
  <si>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</si>
  <si>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</si>
  <si>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</si>
  <si>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</si>
  <si>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</si>
  <si>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</si>
  <si>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</si>
  <si>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</si>
  <si>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</si>
  <si>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</si>
  <si>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</si>
  <si>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</si>
  <si>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</si>
  <si>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</si>
  <si>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</si>
  <si>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</si>
  <si>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</si>
  <si>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</si>
  <si>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</si>
  <si>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</si>
  <si>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</si>
  <si>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</si>
  <si>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</si>
  <si>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</si>
  <si>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</si>
  <si>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</si>
  <si>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</si>
  <si>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</si>
  <si>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</si>
  <si>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</si>
  <si>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</si>
  <si>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</si>
  <si>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</si>
  <si>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</si>
  <si>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</si>
  <si>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</si>
  <si>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</si>
  <si>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</si>
  <si>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</si>
  <si>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</si>
  <si>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</si>
  <si>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</si>
  <si>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</si>
  <si>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</si>
  <si>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</si>
  <si>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</si>
  <si>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</si>
  <si>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</si>
  <si>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</si>
  <si>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</si>
  <si>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</si>
  <si>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</si>
  <si>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</si>
  <si>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</si>
  <si>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</si>
  <si>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</si>
  <si>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</si>
  <si>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</si>
  <si>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</si>
  <si>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</si>
  <si>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</si>
  <si>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</si>
  <si>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</si>
  <si>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</si>
  <si>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</si>
  <si>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</si>
  <si>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</si>
  <si>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</si>
  <si>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</si>
  <si>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</si>
  <si>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</si>
  <si>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</si>
  <si>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</si>
  <si>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</si>
  <si>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</si>
  <si>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</si>
  <si>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</si>
  <si>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</si>
  <si>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</si>
  <si>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</si>
  <si>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</si>
  <si>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</si>
  <si>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</si>
  <si>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</si>
  <si>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</si>
  <si>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</si>
  <si>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</si>
  <si>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</si>
  <si>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</si>
  <si>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</si>
  <si>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</si>
  <si>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</si>
  <si>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</si>
  <si>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</si>
  <si>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</si>
  <si>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</si>
  <si>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</si>
  <si>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</si>
  <si>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</si>
  <si>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</si>
  <si>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</si>
  <si>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</si>
  <si>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</si>
  <si>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</si>
  <si>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</si>
  <si>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</si>
  <si>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</si>
  <si>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</si>
  <si>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</si>
  <si>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</si>
  <si>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</si>
  <si>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</si>
  <si>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</si>
  <si>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</si>
  <si>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</si>
  <si>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</si>
  <si>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</si>
  <si>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</si>
  <si>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</si>
  <si>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</si>
  <si>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</si>
  <si>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</si>
  <si>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</si>
  <si>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</si>
  <si>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</si>
  <si>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</si>
  <si>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</si>
  <si>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</si>
  <si>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</si>
  <si>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</si>
  <si>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</si>
  <si>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</si>
  <si>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</si>
  <si>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</si>
  <si>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</si>
  <si>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</si>
  <si>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</si>
  <si>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</si>
  <si>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</si>
  <si>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</si>
  <si>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</si>
  <si>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</si>
  <si>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</si>
  <si>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</si>
  <si>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</si>
  <si>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</si>
  <si>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</si>
  <si>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</si>
  <si>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</si>
  <si>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</si>
  <si>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</si>
  <si>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</si>
  <si>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</si>
  <si>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</si>
  <si>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</si>
  <si>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</si>
  <si>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</si>
  <si>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</si>
  <si>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</si>
  <si>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</si>
  <si>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</si>
  <si>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</si>
  <si>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</si>
  <si>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</si>
  <si>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</si>
  <si>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</si>
  <si>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</si>
  <si>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</si>
  <si>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</si>
  <si>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</si>
  <si>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</si>
  <si>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</si>
  <si>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</si>
  <si>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</si>
  <si>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</si>
  <si>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</si>
  <si>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</si>
  <si>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</si>
  <si>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</si>
  <si>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</si>
  <si>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</si>
  <si>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</si>
  <si>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</si>
  <si>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</si>
  <si>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</si>
  <si>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</si>
  <si>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</si>
  <si>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</si>
  <si>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</si>
  <si>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</si>
  <si>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</si>
  <si>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</si>
  <si>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</si>
  <si>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</si>
  <si>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</si>
  <si>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</si>
  <si>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</si>
  <si>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</si>
  <si>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</si>
  <si>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</si>
  <si>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</si>
  <si>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</si>
  <si>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</si>
  <si>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</si>
  <si>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</si>
  <si>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</si>
  <si>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</si>
  <si>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</si>
  <si>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</si>
  <si>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</si>
  <si>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</si>
  <si>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</si>
  <si>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</si>
  <si>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</si>
  <si>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</si>
  <si>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</si>
  <si>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</si>
  <si>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</si>
  <si>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</si>
  <si>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</si>
  <si>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</si>
  <si>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</si>
  <si>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</si>
  <si>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</si>
  <si>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</si>
  <si>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</si>
  <si>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</si>
  <si>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</si>
  <si>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</si>
  <si>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</si>
  <si>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</si>
  <si>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</si>
  <si>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</si>
  <si>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</si>
  <si>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</si>
  <si>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</si>
  <si>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</si>
  <si>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</si>
  <si>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</si>
  <si>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</si>
  <si>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</si>
  <si>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</si>
  <si>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</si>
  <si>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</si>
  <si>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</si>
  <si>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</si>
  <si>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</si>
  <si>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</si>
  <si>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</si>
  <si>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</si>
  <si>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</si>
  <si>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</si>
  <si>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</si>
  <si>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</si>
  <si>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</si>
  <si>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</si>
  <si>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</si>
  <si>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</si>
  <si>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</si>
  <si>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</si>
  <si>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</si>
  <si>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</si>
  <si>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</si>
  <si>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</si>
  <si>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</si>
  <si>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</si>
  <si>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</si>
  <si>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</si>
  <si>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</si>
  <si>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</si>
  <si>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</si>
  <si>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</si>
  <si>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</si>
  <si>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</si>
  <si>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</si>
  <si>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</si>
  <si>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</si>
  <si>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</si>
  <si>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</si>
  <si>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</si>
  <si>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</si>
  <si>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</si>
  <si>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</si>
  <si>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</si>
  <si>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</si>
  <si>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</si>
  <si>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</si>
  <si>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</si>
  <si>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</si>
  <si>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</si>
  <si>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</si>
  <si>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</si>
  <si>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</si>
  <si>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</si>
  <si>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</si>
  <si>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</si>
  <si>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</si>
  <si>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</si>
  <si>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</si>
  <si>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</si>
  <si>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</si>
  <si>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</si>
  <si>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</si>
  <si>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</si>
  <si>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</si>
  <si>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</si>
  <si>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</si>
  <si>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</si>
  <si>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</si>
  <si>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</si>
  <si>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</si>
  <si>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</si>
  <si>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</si>
  <si>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</si>
  <si>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</si>
  <si>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</si>
  <si>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</si>
  <si>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</si>
  <si>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</si>
  <si>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</si>
  <si>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</si>
  <si>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</si>
  <si>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</si>
  <si>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</si>
  <si>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</si>
  <si>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</si>
  <si>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</si>
  <si>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</si>
  <si>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</si>
  <si>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</si>
  <si>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</si>
  <si>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</si>
  <si>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</si>
  <si>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</si>
  <si>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</si>
  <si>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</si>
  <si>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</si>
  <si>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</si>
  <si>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</si>
  <si>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</si>
  <si>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</si>
  <si>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</si>
  <si>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</si>
  <si>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</si>
  <si>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</si>
  <si>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</si>
  <si>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</si>
  <si>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</si>
  <si>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</si>
  <si>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</si>
  <si>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</si>
  <si>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</si>
  <si>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</si>
  <si>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</si>
  <si>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</si>
  <si>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</si>
  <si>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</si>
  <si>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</si>
  <si>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</si>
  <si>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</si>
  <si>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</si>
  <si>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</si>
  <si>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</si>
  <si>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</si>
  <si>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</si>
  <si>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</si>
  <si>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</si>
  <si>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</si>
  <si>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</si>
  <si>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</si>
  <si>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</si>
  <si>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</si>
  <si>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</si>
  <si>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</si>
  <si>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</si>
  <si>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</si>
  <si>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</si>
  <si>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</si>
  <si>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</si>
  <si>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</si>
  <si>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</si>
  <si>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</si>
  <si>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</si>
  <si>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</si>
  <si>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</si>
  <si>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</si>
  <si>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</si>
  <si>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</si>
  <si>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</si>
  <si>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</si>
  <si>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</si>
  <si>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</si>
  <si>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</si>
  <si>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</si>
  <si>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</si>
  <si>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</si>
  <si>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</si>
  <si>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</si>
  <si>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</si>
  <si>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</si>
  <si>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</si>
  <si>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</si>
  <si>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</si>
  <si>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</si>
  <si>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</si>
  <si>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</si>
  <si>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</si>
  <si>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</si>
  <si>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</si>
  <si>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</si>
  <si>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</si>
  <si>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</si>
  <si>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</si>
  <si>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</si>
  <si>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</si>
  <si>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</si>
  <si>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</si>
  <si>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</si>
  <si>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</si>
  <si>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</si>
  <si>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</si>
  <si>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</si>
  <si>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</si>
  <si>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</si>
  <si>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</si>
  <si>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</si>
  <si>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</si>
  <si>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</si>
  <si>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</si>
  <si>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</si>
  <si>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</si>
  <si>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</si>
  <si>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</si>
  <si>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</si>
  <si>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</si>
  <si>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</si>
  <si>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</si>
  <si>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</si>
  <si>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</si>
  <si>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</si>
  <si>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</si>
  <si>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</si>
  <si>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</si>
  <si>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</si>
  <si>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</si>
  <si>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</si>
  <si>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</si>
  <si>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</si>
  <si>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</si>
  <si>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</si>
  <si>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</si>
  <si>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</si>
  <si>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</si>
  <si>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</si>
  <si>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</si>
  <si>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</si>
  <si>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</si>
  <si>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</si>
  <si>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</si>
  <si>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</si>
  <si>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</si>
  <si>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</si>
  <si>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</si>
  <si>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</si>
  <si>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</si>
  <si>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</si>
  <si>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</si>
  <si>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</si>
  <si>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</si>
  <si>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</si>
  <si>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</si>
  <si>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</si>
  <si>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</si>
  <si>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</si>
  <si>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</si>
  <si>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</si>
  <si>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</si>
  <si>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</si>
  <si>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</si>
  <si>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</si>
  <si>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</si>
  <si>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</si>
  <si>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</si>
  <si>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</si>
  <si>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</si>
  <si>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</si>
  <si>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</si>
  <si>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</si>
  <si>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</si>
  <si>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</si>
  <si>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</si>
  <si>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</si>
  <si>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</si>
  <si>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</si>
  <si>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</si>
  <si>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</si>
  <si>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</si>
  <si>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</si>
  <si>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</si>
  <si>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</si>
  <si>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</si>
  <si>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</si>
  <si>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</si>
  <si>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</si>
  <si>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</si>
  <si>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</si>
  <si>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</si>
  <si>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</si>
  <si>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</si>
  <si>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</si>
  <si>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</si>
  <si>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</si>
  <si>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</si>
  <si>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</si>
  <si>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</si>
  <si>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</si>
  <si>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</si>
  <si>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</si>
  <si>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</si>
  <si>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</si>
  <si>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</si>
  <si>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</si>
  <si>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</si>
  <si>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</si>
  <si>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</si>
  <si>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</si>
  <si>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</si>
  <si>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</si>
  <si>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</si>
  <si>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</si>
  <si>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</si>
  <si>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</si>
  <si>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</si>
  <si>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</si>
  <si>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</si>
  <si>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</si>
  <si>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</si>
  <si>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</si>
  <si>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</si>
  <si>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</si>
  <si>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</si>
  <si>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</si>
  <si>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</si>
  <si>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</si>
  <si>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</si>
  <si>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</si>
  <si>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</si>
  <si>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</si>
  <si>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</si>
  <si>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</si>
  <si>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</si>
  <si>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</si>
  <si>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</si>
  <si>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</si>
  <si>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</si>
  <si>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</si>
  <si>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</si>
  <si>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</si>
  <si>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</si>
  <si>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</si>
  <si>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</si>
  <si>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</si>
  <si>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</si>
  <si>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</si>
  <si>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</si>
  <si>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</si>
  <si>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</si>
  <si>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</si>
  <si>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</si>
  <si>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</si>
  <si>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</si>
  <si>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</si>
  <si>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</si>
  <si>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</si>
  <si>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</si>
  <si>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</si>
  <si>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</si>
  <si>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</si>
  <si>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</si>
  <si>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</si>
  <si>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</si>
  <si>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</si>
  <si>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</si>
  <si>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</si>
  <si>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</si>
  <si>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</si>
  <si>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</si>
  <si>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</si>
  <si>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</si>
  <si>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</si>
  <si>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</si>
  <si>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</si>
  <si>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</si>
  <si>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</si>
  <si>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</si>
  <si>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</si>
  <si>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</si>
  <si>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</si>
  <si>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</si>
  <si>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</si>
  <si>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</si>
  <si>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</si>
  <si>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</si>
  <si>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</si>
  <si>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</si>
  <si>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</si>
  <si>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</si>
  <si>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</si>
  <si>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</si>
  <si>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</si>
  <si>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</si>
  <si>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</si>
  <si>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</si>
  <si>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</si>
  <si>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</si>
  <si>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</si>
  <si>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</si>
  <si>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</si>
  <si>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</si>
  <si>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</si>
  <si>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</si>
  <si>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</si>
  <si>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</si>
  <si>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</si>
  <si>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</si>
  <si>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</si>
  <si>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</si>
  <si>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</si>
  <si>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</si>
  <si>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</si>
  <si>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</si>
  <si>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</si>
  <si>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</si>
  <si>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</si>
  <si>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</si>
  <si>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</si>
  <si>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</si>
  <si>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</si>
  <si>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</si>
  <si>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</si>
  <si>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</si>
  <si>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</si>
  <si>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</si>
  <si>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</si>
  <si>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</si>
  <si>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</si>
  <si>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</si>
  <si>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</si>
  <si>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</si>
  <si>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</si>
  <si>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</si>
  <si>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</si>
  <si>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</si>
  <si>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</si>
  <si>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</si>
  <si>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</si>
  <si>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</si>
  <si>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</si>
  <si>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</si>
  <si>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</si>
  <si>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</si>
  <si>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</si>
  <si>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</si>
  <si>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</si>
  <si>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</si>
  <si>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</si>
  <si>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</si>
  <si>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</si>
  <si>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</si>
  <si>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</si>
  <si>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</si>
  <si>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</si>
  <si>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</si>
  <si>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</si>
  <si>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</si>
  <si>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</si>
  <si>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</si>
  <si>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</si>
  <si>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</si>
  <si>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</si>
  <si>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</si>
  <si>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</si>
  <si>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</si>
  <si>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</si>
  <si>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</si>
  <si>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</si>
  <si>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</si>
  <si>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</si>
  <si>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</si>
  <si>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</si>
  <si>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</si>
  <si>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</si>
  <si>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</si>
  <si>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</si>
  <si>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</si>
  <si>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</si>
  <si>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</si>
  <si>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</si>
  <si>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</si>
  <si>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</si>
  <si>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</si>
  <si>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</si>
  <si>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</si>
  <si>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</si>
  <si>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</si>
  <si>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</si>
  <si>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</si>
  <si>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</si>
  <si>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</si>
  <si>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</si>
  <si>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</si>
  <si>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</si>
  <si>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</si>
  <si>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</si>
  <si>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</si>
  <si>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</si>
  <si>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</si>
  <si>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</si>
  <si>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</si>
  <si>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</si>
  <si>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</si>
  <si>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</si>
  <si>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</si>
  <si>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</si>
  <si>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</si>
  <si>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</si>
  <si>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</si>
  <si>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</si>
  <si>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</si>
  <si>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</si>
  <si>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</si>
  <si>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</si>
  <si>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</si>
  <si>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</si>
  <si>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</si>
  <si>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</si>
  <si>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</si>
  <si>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</si>
  <si>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</si>
  <si>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</si>
  <si>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</si>
  <si>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</si>
  <si>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</si>
  <si>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</si>
  <si>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</si>
  <si>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</si>
  <si>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</si>
  <si>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</si>
  <si>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</si>
  <si>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</si>
  <si>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</si>
  <si>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</si>
  <si>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</si>
  <si>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</si>
  <si>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</si>
  <si>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</si>
  <si>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</si>
  <si>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</si>
  <si>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</si>
  <si>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</si>
  <si>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</si>
  <si>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</si>
  <si>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</si>
  <si>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</si>
  <si>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</si>
  <si>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</si>
  <si>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</si>
  <si>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</si>
  <si>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</si>
  <si>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</si>
  <si>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</si>
  <si>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</si>
  <si>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</si>
  <si>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</si>
  <si>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</si>
  <si>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</si>
  <si>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</si>
  <si>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</si>
  <si>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</si>
  <si>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</si>
  <si>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</si>
  <si>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</si>
  <si>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</si>
  <si>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</si>
  <si>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</si>
  <si>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</si>
  <si>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</si>
  <si>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</si>
  <si>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</si>
  <si>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</si>
  <si>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</si>
  <si>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</si>
  <si>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</si>
  <si>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</si>
  <si>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</si>
  <si>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</si>
  <si>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</si>
  <si>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</si>
  <si>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</si>
  <si>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</si>
  <si>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</si>
  <si>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</si>
  <si>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</si>
  <si>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</si>
  <si>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</si>
  <si>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</si>
  <si>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</si>
  <si>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</si>
  <si>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</si>
  <si>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</si>
  <si>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</si>
  <si>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</si>
  <si>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</si>
  <si>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</si>
  <si>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</si>
  <si>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</si>
  <si>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</si>
  <si>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</si>
  <si>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</si>
  <si>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</si>
  <si>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</si>
  <si>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</si>
  <si>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</si>
  <si>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</si>
  <si>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</si>
  <si>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</si>
  <si>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</si>
  <si>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</si>
  <si>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</si>
  <si>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</si>
  <si>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</si>
  <si>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</si>
  <si>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</si>
  <si>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</si>
  <si>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</si>
  <si>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</si>
  <si>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</si>
  <si>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</si>
  <si>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</si>
  <si>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</si>
  <si>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</si>
  <si>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</si>
  <si>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</si>
  <si>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</si>
  <si>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</si>
  <si>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</si>
  <si>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</si>
  <si>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</si>
  <si>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</si>
  <si>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</si>
  <si>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</si>
  <si>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</si>
  <si>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</si>
  <si>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</si>
  <si>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</si>
  <si>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</si>
  <si>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</si>
  <si>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</si>
  <si>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</si>
  <si>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</si>
  <si>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</si>
  <si>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</si>
  <si>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</si>
  <si>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</si>
  <si>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</si>
  <si>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</si>
  <si>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</si>
  <si>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</si>
  <si>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</si>
  <si>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</si>
  <si>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</si>
  <si>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</si>
  <si>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</si>
  <si>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</si>
  <si>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</si>
  <si>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</si>
  <si>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</si>
  <si>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</si>
  <si>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</si>
  <si>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</si>
  <si>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</si>
  <si>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</si>
  <si>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</si>
  <si>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</si>
  <si>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</si>
  <si>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</si>
  <si>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</si>
  <si>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</si>
  <si>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</si>
  <si>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</si>
  <si>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</si>
  <si>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</si>
  <si>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</si>
  <si>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</si>
  <si>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</si>
  <si>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</si>
  <si>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</si>
  <si>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</si>
  <si>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</si>
  <si>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</si>
  <si>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</si>
  <si>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</si>
  <si>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</si>
  <si>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</si>
  <si>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</si>
  <si>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</si>
  <si>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</si>
  <si>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</si>
  <si>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</si>
  <si>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</si>
  <si>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</si>
  <si>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</si>
  <si>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</si>
  <si>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</si>
  <si>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</si>
  <si>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</si>
  <si>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</si>
  <si>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</si>
  <si>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</si>
  <si>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</si>
  <si>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</si>
  <si>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</si>
  <si>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</si>
  <si>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</si>
  <si>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</si>
  <si>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</si>
  <si>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</si>
  <si>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</si>
  <si>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</si>
  <si>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</si>
  <si>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</si>
  <si>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</si>
  <si>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</si>
  <si>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</si>
  <si>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</si>
  <si>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</si>
  <si>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</si>
  <si>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</si>
  <si>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</si>
  <si>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</si>
  <si>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</si>
  <si>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</si>
  <si>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</si>
  <si>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</si>
  <si>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</si>
  <si>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</si>
  <si>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</si>
  <si>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</si>
  <si>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</si>
  <si>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</si>
  <si>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</si>
  <si>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</si>
  <si>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</si>
  <si>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</si>
  <si>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</si>
  <si>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</si>
  <si>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</si>
  <si>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</si>
  <si>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</si>
  <si>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</si>
  <si>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</si>
  <si>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</si>
  <si>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</si>
  <si>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</si>
  <si>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</si>
  <si>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</si>
  <si>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</si>
  <si>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</si>
  <si>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</si>
  <si>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</si>
  <si>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</si>
  <si>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</si>
  <si>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</si>
  <si>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</si>
  <si>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</si>
  <si>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</si>
  <si>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</si>
  <si>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</si>
  <si>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</si>
  <si>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</si>
  <si>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</si>
  <si>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</si>
  <si>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</si>
  <si>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</si>
  <si>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</si>
  <si>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</si>
  <si>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</si>
  <si>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</si>
  <si>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</si>
  <si>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</si>
  <si>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</si>
  <si>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</si>
  <si>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</si>
  <si>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</si>
  <si>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</si>
  <si>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</si>
  <si>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</si>
  <si>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</si>
  <si>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</si>
  <si>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</si>
  <si>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</si>
  <si>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</si>
  <si>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</si>
  <si>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</si>
  <si>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</si>
  <si>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</si>
  <si>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</si>
  <si>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</si>
  <si>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</si>
  <si>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</si>
  <si>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</si>
  <si>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</si>
  <si>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</si>
  <si>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</si>
  <si>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</si>
  <si>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</si>
  <si>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</si>
  <si>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</si>
  <si>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</si>
  <si>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</si>
  <si>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</si>
  <si>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</si>
  <si>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</si>
  <si>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</si>
  <si>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</si>
  <si>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</si>
  <si>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</si>
  <si>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</si>
  <si>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</si>
  <si>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</si>
  <si>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</si>
  <si>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</si>
  <si>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</si>
  <si>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</si>
  <si>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</si>
  <si>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</si>
  <si>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</si>
  <si>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</si>
  <si>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</si>
  <si>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</si>
  <si>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</si>
  <si>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</si>
  <si>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</si>
  <si>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</si>
  <si>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</si>
  <si>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</si>
  <si>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</si>
  <si>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</si>
  <si>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</si>
  <si>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</si>
  <si>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</si>
  <si>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</si>
  <si>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</si>
  <si>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</si>
  <si>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</si>
  <si>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</si>
  <si>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</si>
  <si>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</si>
  <si>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</si>
  <si>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</si>
  <si>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</si>
  <si>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</si>
  <si>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</si>
  <si>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</si>
  <si>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</si>
  <si>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</si>
  <si>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</si>
  <si>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</si>
  <si>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</si>
  <si>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</si>
  <si>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</si>
  <si>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</si>
  <si>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</si>
  <si>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</si>
  <si>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</si>
  <si>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</si>
  <si>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</si>
  <si>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</si>
  <si>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</si>
  <si>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</si>
  <si>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</si>
  <si>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</si>
  <si>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</si>
  <si>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</si>
  <si>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</si>
  <si>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</si>
  <si>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</si>
  <si>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</si>
  <si>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</si>
  <si>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</si>
  <si>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</si>
  <si>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</si>
  <si>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</si>
  <si>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</si>
  <si>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</si>
  <si>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</si>
  <si>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</si>
  <si>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</si>
  <si>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</si>
  <si>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</si>
  <si>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</si>
  <si>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</si>
  <si>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</si>
  <si>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</si>
  <si>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</si>
  <si>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</si>
  <si>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</si>
  <si>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</si>
  <si>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</si>
  <si>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</si>
  <si>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</si>
  <si>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</si>
  <si>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</si>
  <si>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</si>
  <si>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</si>
  <si>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</si>
  <si>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</si>
  <si>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</si>
  <si>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</si>
  <si>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</si>
  <si>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</si>
  <si>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</si>
  <si>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</si>
  <si>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</si>
  <si>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</si>
  <si>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</si>
  <si>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</si>
  <si>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</si>
  <si>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</si>
  <si>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</si>
  <si>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</si>
  <si>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</si>
  <si>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</si>
  <si>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</si>
  <si>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</si>
  <si>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</si>
  <si>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</si>
  <si>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</si>
  <si>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</si>
  <si>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</si>
  <si>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</si>
  <si>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</si>
  <si>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</si>
  <si>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</si>
  <si>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</si>
  <si>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</si>
  <si>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</si>
  <si>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</si>
  <si>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</si>
  <si>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</si>
  <si>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</si>
  <si>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</si>
  <si>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</si>
  <si>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</si>
  <si>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</si>
  <si>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</si>
  <si>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</si>
  <si>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</si>
  <si>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</si>
  <si>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</si>
  <si>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</si>
  <si>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</si>
  <si>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</si>
  <si>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</si>
  <si>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</si>
  <si>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</si>
  <si>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</si>
  <si>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</si>
  <si>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</si>
  <si>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</si>
  <si>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</si>
  <si>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</si>
  <si>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</si>
  <si>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</si>
  <si>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</si>
  <si>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</si>
  <si>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</si>
  <si>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</si>
  <si>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</si>
  <si>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</si>
  <si>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</si>
  <si>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</si>
  <si>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</si>
  <si>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</si>
  <si>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</si>
  <si>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</si>
  <si>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</si>
  <si>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</si>
  <si>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</si>
  <si>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</si>
  <si>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</si>
  <si>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</si>
  <si>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</si>
  <si>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</si>
  <si>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</si>
  <si>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</si>
  <si>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</si>
  <si>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</si>
  <si>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</si>
  <si>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</si>
  <si>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</si>
  <si>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</si>
  <si>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</si>
  <si>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</si>
  <si>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</si>
  <si>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</si>
  <si>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</si>
  <si>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</si>
  <si>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</si>
  <si>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</si>
  <si>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</si>
  <si>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</si>
  <si>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</si>
  <si>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</si>
  <si>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</si>
  <si>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</si>
  <si>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</si>
  <si>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</si>
  <si>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</si>
  <si>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</si>
  <si>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</si>
  <si>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</si>
  <si>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</si>
  <si>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</si>
  <si>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</si>
  <si>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</si>
  <si>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</si>
  <si>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</si>
  <si>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</si>
  <si>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</si>
  <si>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</si>
  <si>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</si>
  <si>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</si>
  <si>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</si>
  <si>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</si>
  <si>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</si>
  <si>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</si>
  <si>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</si>
  <si>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</si>
  <si>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</si>
  <si>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</si>
  <si>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</si>
  <si>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</si>
  <si>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</si>
  <si>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</si>
  <si>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</si>
  <si>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</si>
  <si>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</si>
  <si>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</si>
  <si>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</si>
  <si>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</si>
  <si>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</si>
  <si>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</si>
  <si>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</si>
  <si>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</si>
  <si>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</si>
  <si>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</si>
  <si>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</si>
  <si>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</si>
  <si>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</si>
  <si>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</si>
  <si>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</si>
  <si>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</si>
  <si>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</si>
  <si>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</si>
  <si>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</si>
  <si>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</si>
  <si>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</si>
  <si>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</si>
  <si>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</si>
  <si>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</si>
  <si>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</si>
  <si>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</si>
  <si>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</si>
  <si>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</si>
  <si>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</si>
  <si>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</si>
  <si>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</si>
  <si>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</si>
  <si>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</si>
  <si>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</si>
  <si>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</si>
  <si>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</si>
  <si>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</si>
  <si>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</si>
  <si>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</si>
  <si>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</si>
  <si>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</si>
  <si>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</si>
  <si>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</si>
  <si>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</si>
  <si>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</si>
  <si>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</si>
  <si>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</si>
  <si>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</si>
  <si>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</si>
  <si>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</si>
  <si>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</si>
  <si>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</si>
  <si>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</si>
  <si>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</si>
  <si>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</si>
  <si>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</si>
  <si>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</si>
  <si>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</si>
  <si>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</si>
  <si>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</si>
  <si>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</si>
  <si>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</si>
  <si>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</si>
  <si>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</si>
  <si>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</si>
  <si>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</si>
  <si>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</si>
  <si>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</si>
  <si>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</si>
  <si>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</si>
  <si>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</si>
  <si>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</si>
  <si>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</si>
  <si>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</si>
  <si>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</si>
  <si>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</si>
  <si>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</si>
  <si>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</si>
  <si>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</si>
  <si>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</si>
  <si>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</si>
  <si>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</si>
  <si>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</si>
  <si>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</si>
  <si>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</si>
  <si>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</si>
  <si>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</si>
  <si>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</si>
  <si>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</si>
  <si>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</si>
  <si>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</si>
  <si>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</si>
  <si>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</si>
  <si>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</si>
  <si>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</si>
  <si>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</si>
  <si>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</si>
  <si>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</si>
  <si>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</si>
  <si>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</si>
  <si>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</si>
  <si>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</si>
  <si>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</si>
  <si>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</si>
  <si>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</si>
  <si>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</si>
  <si>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</si>
  <si>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</si>
  <si>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</si>
  <si>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</si>
  <si>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</si>
  <si>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</si>
  <si>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</si>
  <si>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</si>
  <si>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</si>
  <si>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</si>
  <si>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</si>
  <si>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</si>
  <si>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</si>
  <si>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</si>
  <si>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</si>
  <si>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</si>
  <si>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</si>
  <si>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</si>
  <si>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</si>
  <si>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</si>
  <si>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</si>
  <si>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</si>
  <si>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</si>
  <si>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</si>
  <si>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</si>
  <si>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</si>
  <si>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</si>
  <si>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</si>
  <si>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</si>
  <si>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</si>
  <si>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</si>
  <si>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</si>
  <si>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</si>
  <si>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</si>
  <si>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</si>
  <si>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</si>
  <si>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</si>
  <si>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</si>
  <si>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</si>
  <si>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</si>
  <si>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</si>
  <si>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</si>
  <si>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</si>
  <si>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</si>
  <si>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</si>
  <si>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</si>
  <si>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</si>
  <si>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</si>
  <si>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</si>
  <si>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</si>
  <si>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</si>
  <si>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</si>
  <si>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</si>
  <si>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</si>
  <si>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</si>
  <si>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</si>
  <si>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</si>
  <si>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</si>
  <si>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</si>
  <si>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</si>
  <si>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</si>
  <si>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</si>
  <si>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</si>
  <si>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</si>
  <si>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</si>
  <si>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</si>
  <si>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</si>
  <si>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</si>
  <si>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</si>
  <si>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</si>
  <si>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</si>
  <si>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</si>
  <si>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</si>
  <si>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</si>
  <si>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</si>
  <si>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</si>
  <si>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</si>
  <si>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</si>
  <si>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</si>
  <si>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</si>
  <si>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</si>
  <si>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</si>
  <si>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</si>
  <si>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</si>
  <si>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</si>
  <si>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</si>
  <si>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</si>
  <si>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</si>
  <si>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</si>
  <si>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</si>
  <si>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</si>
  <si>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</si>
  <si>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</si>
  <si>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</si>
  <si>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</si>
  <si>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</si>
  <si>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</si>
  <si>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</si>
  <si>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</si>
  <si>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</si>
  <si>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</si>
  <si>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</si>
  <si>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</si>
  <si>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</si>
  <si>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</si>
  <si>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</si>
  <si>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</si>
  <si>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</si>
  <si>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</si>
  <si>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</si>
  <si>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</si>
  <si>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</si>
  <si>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</si>
  <si>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</si>
  <si>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</si>
  <si>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</si>
  <si>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</si>
  <si>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</si>
  <si>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</si>
  <si>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</si>
  <si>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</si>
  <si>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</si>
  <si>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</si>
  <si>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</si>
  <si>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</si>
  <si>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</si>
  <si>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</si>
  <si>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</si>
  <si>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</si>
  <si>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</si>
  <si>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</si>
  <si>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</si>
  <si>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</si>
  <si>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</si>
  <si>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</si>
  <si>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</si>
  <si>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</si>
  <si>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</si>
  <si>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</si>
  <si>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</si>
  <si>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</si>
  <si>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</si>
  <si>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</si>
  <si>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</si>
  <si>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</si>
  <si>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</si>
  <si>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</si>
  <si>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</si>
  <si>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</si>
  <si>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</si>
  <si>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</si>
  <si>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</si>
  <si>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</si>
  <si>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</si>
  <si>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</si>
  <si>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</si>
  <si>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</si>
  <si>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</si>
  <si>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</si>
  <si>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</si>
  <si>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</si>
  <si>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</si>
  <si>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</si>
  <si>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</si>
  <si>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</si>
  <si>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</si>
  <si>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</si>
  <si>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</si>
  <si>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</si>
  <si>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</si>
  <si>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</si>
  <si>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</si>
  <si>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</si>
  <si>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</si>
  <si>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</si>
  <si>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</si>
  <si>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</si>
  <si>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</si>
  <si>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</si>
  <si>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</si>
  <si>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</si>
  <si>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</si>
  <si>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</si>
  <si>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</si>
  <si>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</si>
  <si>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</si>
  <si>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</si>
  <si>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</si>
  <si>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</si>
  <si>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</si>
  <si>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</si>
  <si>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</si>
  <si>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</si>
  <si>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</si>
  <si>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</si>
  <si>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</si>
  <si>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</si>
  <si>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</si>
  <si>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</si>
  <si>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</si>
  <si>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</si>
  <si>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</si>
  <si>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</si>
  <si>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</si>
  <si>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</si>
  <si>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</si>
  <si>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</si>
  <si>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</si>
  <si>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</si>
  <si>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</si>
  <si>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</si>
  <si>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</si>
  <si>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</si>
  <si>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</si>
  <si>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</si>
  <si>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</si>
  <si>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</si>
  <si>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</si>
  <si>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</si>
  <si>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</si>
  <si>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</si>
  <si>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</si>
  <si>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</si>
  <si>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</si>
  <si>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</si>
  <si>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</si>
  <si>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</si>
  <si>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</si>
  <si>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</si>
  <si>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</si>
  <si>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</si>
  <si>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</si>
  <si>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</si>
  <si>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</si>
  <si>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</si>
  <si>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</si>
  <si>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</si>
  <si>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</si>
  <si>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</si>
  <si>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</si>
  <si>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</si>
  <si>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</si>
  <si>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</si>
  <si>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</si>
  <si>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</si>
  <si>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</si>
  <si>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</si>
  <si>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</si>
  <si>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</si>
  <si>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</si>
  <si>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</si>
  <si>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</si>
  <si>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</si>
  <si>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</si>
  <si>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</si>
  <si>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</si>
  <si>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</si>
  <si>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</si>
  <si>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</si>
  <si>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</si>
  <si>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</si>
  <si>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</si>
  <si>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</si>
  <si>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</si>
  <si>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</si>
  <si>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</si>
  <si>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</si>
  <si>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</si>
  <si>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</si>
  <si>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</si>
  <si>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</si>
  <si>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</si>
  <si>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</si>
  <si>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</si>
  <si>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</si>
  <si>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</si>
  <si>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</si>
  <si>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</si>
  <si>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</si>
  <si>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</si>
  <si>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</si>
  <si>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</si>
  <si>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</si>
  <si>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</si>
  <si>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</si>
  <si>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</si>
  <si>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</si>
  <si>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</si>
  <si>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</si>
  <si>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</si>
  <si>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</si>
  <si>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</si>
  <si>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</si>
  <si>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</si>
  <si>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</si>
  <si>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</si>
  <si>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</si>
  <si>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</si>
  <si>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</si>
  <si>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</si>
  <si>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</si>
  <si>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</si>
  <si>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</si>
  <si>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</si>
  <si>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</si>
  <si>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</si>
  <si>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</si>
  <si>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</si>
  <si>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</si>
  <si>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</si>
  <si>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</si>
  <si>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</si>
  <si>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</si>
  <si>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</si>
  <si>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</si>
  <si>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</si>
  <si>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</si>
  <si>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</si>
  <si>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</si>
  <si>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</si>
  <si>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</si>
  <si>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</si>
  <si>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</si>
  <si>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</si>
  <si>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</si>
  <si>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</si>
  <si>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</si>
  <si>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</si>
  <si>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</si>
  <si>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</si>
  <si>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</si>
  <si>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</si>
  <si>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</si>
  <si>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</si>
  <si>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</si>
  <si>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</si>
  <si>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</si>
  <si>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</si>
  <si>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</si>
  <si>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</si>
  <si>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</si>
  <si>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</si>
  <si>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</si>
  <si>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</si>
  <si>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</si>
  <si>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</si>
  <si>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</si>
  <si>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</si>
  <si>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</si>
  <si>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</si>
  <si>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</si>
  <si>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</si>
  <si>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</si>
  <si>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</si>
  <si>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</si>
  <si>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</si>
  <si>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</si>
  <si>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</si>
  <si>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</si>
  <si>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</si>
  <si>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</si>
  <si>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</si>
  <si>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</si>
  <si>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</si>
  <si>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</si>
  <si>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</si>
  <si>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</si>
  <si>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</si>
  <si>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</si>
  <si>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</si>
  <si>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</si>
  <si>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</si>
  <si>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</si>
  <si>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</si>
  <si>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</si>
  <si>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</si>
  <si>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</si>
  <si>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</si>
  <si>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</si>
  <si>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</si>
  <si>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</si>
  <si>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</si>
  <si>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</si>
  <si>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</si>
  <si>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</si>
  <si>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</si>
  <si>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</si>
  <si>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</si>
  <si>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</si>
  <si>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</si>
  <si>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</si>
  <si>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</si>
  <si>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</si>
  <si>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</si>
  <si>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</si>
  <si>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</si>
  <si>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</si>
  <si>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</si>
  <si>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</si>
  <si>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</si>
  <si>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</si>
  <si>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</si>
  <si>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</si>
  <si>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</si>
  <si>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</si>
  <si>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</si>
  <si>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</si>
  <si>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</si>
  <si>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</si>
  <si>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</si>
  <si>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</si>
  <si>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</si>
  <si>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</si>
  <si>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</si>
  <si>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</si>
  <si>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</si>
  <si>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</si>
  <si>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</si>
  <si>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</si>
  <si>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</si>
  <si>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</si>
  <si>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</si>
  <si>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</si>
  <si>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</si>
  <si>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</si>
  <si>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</si>
  <si>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</si>
  <si>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</si>
  <si>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</si>
  <si>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</si>
  <si>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</si>
  <si>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</si>
  <si>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</si>
  <si>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</si>
  <si>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</si>
  <si>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</si>
  <si>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</si>
  <si>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</si>
  <si>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</si>
  <si>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</si>
  <si>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</si>
  <si>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</si>
  <si>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</si>
  <si>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</si>
  <si>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</si>
  <si>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</si>
  <si>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</si>
  <si>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</si>
  <si>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</si>
  <si>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</si>
  <si>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</si>
  <si>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</si>
  <si>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</si>
  <si>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</si>
  <si>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</si>
  <si>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</si>
  <si>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</si>
  <si>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</si>
  <si>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</si>
  <si>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</si>
  <si>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</si>
  <si>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</si>
  <si>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</si>
  <si>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</si>
  <si>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</si>
  <si>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</si>
  <si>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</si>
  <si>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</si>
  <si>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</si>
  <si>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</si>
  <si>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</si>
  <si>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</si>
  <si>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</si>
  <si>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</si>
  <si>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</si>
  <si>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</si>
  <si>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</si>
  <si>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</si>
  <si>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</si>
  <si>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</si>
  <si>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</si>
  <si>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</si>
  <si>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</si>
  <si>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</si>
  <si>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</si>
  <si>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</si>
  <si>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</si>
  <si>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</si>
  <si>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</si>
  <si>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</si>
  <si>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</si>
  <si>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</si>
  <si>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</si>
  <si>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</si>
  <si>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</si>
  <si>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</si>
  <si>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</si>
  <si>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</si>
  <si>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</si>
  <si>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</si>
  <si>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</si>
  <si>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</si>
  <si>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</si>
  <si>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</si>
  <si>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</si>
  <si>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</si>
  <si>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</si>
  <si>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</si>
  <si>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</si>
  <si>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</si>
  <si>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</si>
  <si>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</si>
  <si>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</si>
  <si>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</si>
  <si>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</si>
  <si>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</si>
  <si>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</si>
  <si>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</si>
  <si>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</si>
  <si>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</si>
  <si>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</si>
  <si>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</si>
  <si>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</si>
  <si>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</si>
  <si>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</si>
  <si>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</si>
  <si>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</si>
  <si>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</si>
  <si>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</si>
  <si>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</si>
  <si>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</si>
  <si>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</si>
  <si>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</si>
  <si>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</si>
  <si>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</si>
  <si>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</si>
  <si>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</si>
  <si>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</si>
  <si>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</si>
  <si>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</si>
  <si>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</si>
  <si>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</si>
  <si>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</si>
  <si>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</si>
  <si>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</si>
  <si>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</si>
  <si>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</si>
  <si>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</si>
  <si>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</si>
  <si>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</si>
  <si>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</si>
  <si>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</si>
  <si>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</si>
  <si>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</si>
  <si>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</si>
  <si>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</si>
  <si>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</si>
  <si>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</si>
  <si>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</si>
  <si>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</si>
  <si>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</si>
  <si>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</si>
  <si>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</si>
  <si>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</si>
  <si>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</si>
  <si>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</si>
  <si>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</si>
  <si>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</si>
  <si>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</si>
  <si>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</si>
  <si>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</si>
  <si>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</si>
  <si>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</si>
  <si>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</si>
  <si>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</si>
  <si>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</si>
  <si>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</si>
  <si>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</si>
  <si>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</si>
  <si>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</si>
  <si>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</si>
  <si>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</si>
  <si>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</si>
  <si>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</si>
  <si>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</si>
  <si>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</si>
  <si>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</si>
  <si>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</si>
  <si>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</si>
  <si>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</si>
  <si>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</si>
  <si>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</si>
  <si>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</si>
  <si>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</si>
  <si>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</si>
  <si>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</si>
  <si>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</si>
  <si>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</si>
  <si>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</si>
  <si>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</si>
  <si>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</si>
  <si>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</si>
  <si>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</si>
  <si>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</si>
  <si>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</si>
  <si>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</si>
  <si>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</si>
  <si>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</si>
  <si>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</si>
  <si>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</si>
  <si>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</si>
  <si>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</si>
  <si>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</si>
  <si>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</si>
  <si>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</si>
  <si>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</si>
  <si>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</si>
  <si>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</si>
  <si>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</si>
  <si>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</si>
  <si>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</si>
  <si>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</si>
  <si>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</si>
  <si>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</si>
  <si>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</si>
  <si>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</si>
  <si>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</si>
  <si>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</si>
  <si>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</si>
  <si>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</si>
  <si>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</si>
  <si>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</si>
  <si>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</si>
  <si>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</si>
  <si>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</si>
  <si>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</si>
  <si>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</si>
  <si>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</si>
  <si>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</si>
  <si>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</si>
  <si>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</si>
  <si>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</si>
  <si>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</si>
  <si>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</si>
  <si>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</si>
  <si>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</si>
  <si>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</si>
  <si>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</si>
  <si>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</si>
  <si>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</si>
  <si>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</si>
  <si>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</si>
  <si>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</si>
  <si>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</si>
  <si>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</si>
  <si>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</si>
  <si>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</si>
  <si>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</si>
  <si>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</si>
  <si>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</si>
  <si>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</si>
  <si>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</si>
  <si>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</si>
  <si>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</si>
  <si>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</si>
  <si>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</si>
  <si>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</si>
  <si>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</si>
  <si>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</si>
  <si>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</si>
  <si>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</si>
  <si>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</si>
  <si>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</si>
  <si>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</si>
  <si>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</si>
  <si>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</si>
  <si>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</si>
  <si>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</si>
  <si>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</si>
  <si>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</si>
  <si>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</si>
  <si>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</si>
  <si>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</si>
  <si>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</si>
  <si>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</si>
  <si>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</si>
  <si>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</si>
  <si>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</si>
  <si>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</si>
  <si>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</si>
  <si>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</si>
  <si>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</si>
  <si>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</si>
  <si>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</si>
  <si>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</si>
  <si>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</si>
  <si>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</si>
  <si>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</si>
  <si>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</si>
  <si>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</si>
  <si>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</si>
  <si>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</si>
  <si>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</si>
  <si>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</si>
  <si>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</si>
  <si>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</si>
  <si>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</si>
  <si>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</si>
  <si>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</si>
  <si>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</si>
  <si>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</si>
  <si>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</si>
  <si>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</si>
  <si>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</si>
  <si>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</si>
  <si>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</si>
  <si>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</si>
  <si>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</si>
  <si>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</si>
  <si>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</si>
  <si>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</si>
  <si>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</si>
  <si>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</si>
  <si>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</si>
  <si>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</si>
  <si>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</si>
  <si>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</si>
  <si>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</si>
  <si>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</si>
  <si>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</si>
  <si>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</si>
  <si>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</si>
  <si>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</si>
  <si>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</si>
  <si>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</si>
  <si>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</si>
  <si>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</si>
  <si>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</si>
  <si>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</si>
  <si>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</si>
  <si>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</si>
  <si>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</si>
  <si>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</si>
  <si>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</si>
  <si>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</si>
  <si>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</si>
  <si>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</si>
  <si>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</si>
  <si>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</si>
  <si>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</si>
  <si>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</si>
  <si>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</si>
  <si>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</si>
  <si>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</si>
  <si>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</si>
  <si>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</si>
  <si>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</si>
  <si>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</si>
  <si>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</si>
  <si>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</si>
  <si>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</si>
  <si>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</si>
  <si>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</si>
  <si>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</si>
  <si>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</si>
  <si>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</si>
  <si>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</si>
  <si>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</si>
  <si>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</si>
  <si>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</si>
  <si>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</si>
  <si>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</si>
  <si>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</si>
  <si>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</si>
  <si>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</si>
  <si>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</si>
  <si>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</si>
  <si>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</si>
  <si>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</si>
  <si>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</si>
  <si>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</si>
  <si>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</si>
  <si>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</si>
  <si>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</si>
  <si>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</si>
  <si>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</si>
  <si>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</si>
  <si>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</si>
  <si>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</si>
  <si>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</si>
  <si>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</si>
  <si>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</si>
  <si>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</si>
  <si>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</si>
  <si>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</si>
  <si>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</si>
  <si>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</si>
  <si>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</si>
  <si>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</si>
  <si>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</si>
  <si>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</si>
  <si>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</si>
  <si>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</si>
  <si>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</si>
  <si>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</si>
  <si>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</si>
  <si>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</si>
  <si>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</si>
  <si>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</si>
  <si>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</si>
  <si>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</si>
  <si>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</si>
  <si>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</si>
  <si>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</si>
  <si>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</si>
  <si>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</si>
  <si>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</si>
  <si>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</si>
  <si>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</si>
  <si>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</si>
  <si>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</si>
  <si>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</si>
  <si>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</si>
  <si>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</si>
  <si>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</si>
  <si>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</si>
  <si>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</si>
  <si>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</si>
  <si>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</si>
  <si>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</si>
  <si>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</si>
  <si>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</si>
  <si>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</si>
  <si>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</si>
  <si>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</si>
  <si>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</si>
  <si>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</si>
  <si>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</si>
  <si>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</si>
  <si>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</si>
  <si>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</si>
  <si>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</si>
  <si>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</si>
  <si>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</si>
  <si>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</si>
  <si>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</si>
  <si>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</si>
  <si>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</si>
  <si>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</si>
  <si>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</si>
  <si>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</si>
  <si>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</si>
  <si>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</si>
  <si>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</si>
  <si>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</si>
  <si>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</si>
  <si>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</si>
  <si>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</si>
  <si>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</si>
  <si>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</si>
  <si>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</si>
  <si>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</si>
  <si>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</si>
  <si>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</si>
  <si>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</si>
  <si>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</si>
  <si>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</si>
  <si>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</si>
  <si>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</si>
  <si>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</si>
  <si>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</si>
  <si>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</si>
  <si>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</si>
  <si>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</si>
  <si>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</si>
  <si>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</si>
  <si>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</si>
  <si>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</si>
  <si>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</si>
  <si>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</si>
  <si>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</si>
  <si>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</si>
  <si>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</si>
  <si>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</si>
  <si>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</si>
  <si>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</si>
  <si>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</si>
  <si>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</si>
  <si>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</si>
  <si>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</si>
  <si>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</si>
  <si>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</si>
  <si>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</si>
  <si>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</si>
  <si>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</si>
  <si>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</si>
  <si>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</si>
  <si>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</si>
  <si>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</si>
  <si>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</si>
  <si>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</si>
  <si>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</si>
  <si>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</si>
  <si>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</si>
  <si>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</si>
  <si>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</si>
  <si>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</si>
  <si>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</si>
  <si>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</si>
  <si>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</si>
  <si>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</si>
  <si>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</si>
  <si>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</si>
  <si>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</si>
  <si>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</si>
  <si>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</si>
  <si>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</si>
  <si>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</si>
  <si>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</si>
  <si>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</si>
  <si>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</si>
  <si>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</si>
  <si>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</si>
  <si>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</si>
  <si>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</si>
  <si>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</si>
  <si>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</si>
  <si>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</si>
  <si>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</si>
  <si>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</si>
  <si>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</si>
  <si>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</si>
  <si>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</si>
  <si>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</si>
  <si>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</si>
  <si>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</si>
  <si>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</si>
  <si>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</si>
  <si>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</si>
  <si>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</si>
  <si>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</si>
  <si>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</si>
  <si>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</si>
  <si>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</si>
  <si>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</si>
  <si>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</si>
  <si>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</si>
  <si>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</si>
  <si>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</si>
  <si>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</si>
  <si>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</si>
  <si>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</si>
  <si>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</si>
  <si>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</si>
  <si>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</si>
  <si>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</si>
  <si>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</si>
  <si>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</si>
  <si>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</si>
  <si>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</si>
  <si>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</si>
  <si>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</si>
  <si>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</si>
  <si>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</si>
  <si>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</si>
  <si>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</si>
  <si>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</si>
  <si>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</si>
  <si>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</si>
  <si>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</si>
  <si>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</si>
  <si>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</si>
  <si>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</si>
  <si>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</si>
  <si>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</si>
  <si>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</si>
  <si>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</si>
  <si>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</si>
  <si>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</si>
  <si>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</si>
  <si>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</si>
  <si>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</si>
  <si>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</si>
  <si>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</si>
  <si>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</si>
  <si>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</si>
  <si>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</si>
  <si>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</si>
  <si>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</si>
  <si>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</si>
  <si>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</si>
  <si>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</si>
  <si>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</si>
  <si>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</si>
  <si>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</si>
  <si>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</si>
  <si>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</si>
  <si>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</si>
  <si>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</si>
  <si>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</si>
  <si>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</si>
  <si>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</si>
  <si>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</si>
  <si>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</si>
  <si>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</si>
  <si>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</si>
  <si>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</si>
  <si>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</si>
  <si>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</si>
  <si>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</si>
  <si>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</si>
  <si>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</si>
  <si>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</si>
  <si>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</si>
  <si>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</si>
  <si>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</si>
  <si>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</si>
  <si>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</si>
  <si>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</si>
  <si>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</si>
  <si>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</si>
  <si>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</si>
  <si>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</si>
  <si>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</si>
  <si>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</si>
  <si>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</si>
  <si>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</si>
  <si>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</si>
  <si>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</si>
  <si>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</si>
  <si>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</si>
  <si>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</si>
  <si>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</si>
  <si>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</si>
  <si>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</si>
  <si>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</si>
  <si>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</si>
  <si>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</si>
  <si>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</si>
  <si>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</si>
  <si>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</si>
  <si>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</si>
  <si>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</si>
  <si>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</si>
  <si>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</si>
  <si>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</si>
  <si>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</si>
  <si>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</si>
  <si>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</si>
  <si>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</si>
  <si>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</si>
  <si>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</si>
  <si>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</si>
  <si>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</si>
  <si>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</si>
  <si>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</si>
  <si>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</si>
  <si>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</si>
  <si>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</si>
  <si>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</si>
  <si>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</si>
  <si>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</si>
  <si>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</si>
  <si>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</si>
  <si>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</si>
  <si>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</si>
  <si>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</si>
  <si>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</si>
  <si>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</si>
  <si>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</si>
  <si>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</si>
  <si>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</si>
  <si>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</si>
  <si>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</si>
  <si>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</si>
  <si>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</si>
  <si>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</si>
  <si>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</si>
  <si>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</si>
  <si>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</si>
  <si>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</si>
  <si>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</si>
  <si>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</si>
  <si>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</si>
  <si>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</si>
  <si>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</si>
  <si>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</si>
  <si>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</si>
  <si>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</si>
  <si>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</si>
  <si>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</si>
  <si>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</si>
  <si>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</si>
  <si>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</si>
  <si>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</si>
  <si>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</si>
  <si>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</si>
  <si>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</si>
  <si>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</si>
  <si>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</si>
  <si>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</si>
  <si>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</si>
  <si>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</si>
  <si>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</si>
  <si>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</si>
  <si>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</si>
  <si>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</si>
  <si>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</si>
  <si>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</si>
  <si>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</si>
  <si>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</si>
  <si>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</si>
  <si>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</si>
  <si>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</si>
  <si>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</si>
  <si>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</si>
  <si>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</si>
  <si>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</si>
  <si>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</si>
  <si>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</si>
  <si>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</si>
  <si>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</si>
  <si>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</si>
  <si>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</si>
  <si>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</si>
  <si>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</si>
  <si>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</si>
  <si>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</si>
  <si>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</si>
  <si>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</si>
  <si>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</si>
  <si>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</si>
  <si>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</si>
  <si>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</si>
  <si>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</si>
  <si>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</si>
  <si>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</si>
  <si>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</si>
  <si>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</si>
  <si>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</si>
  <si>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</si>
  <si>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</si>
  <si>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</si>
  <si>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</si>
  <si>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</si>
  <si>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</si>
  <si>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</si>
  <si>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</si>
  <si>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</si>
  <si>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</si>
  <si>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</si>
  <si>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</si>
  <si>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</si>
  <si>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</si>
  <si>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</si>
  <si>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</si>
  <si>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</si>
  <si>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</si>
  <si>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</si>
  <si>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</si>
  <si>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</si>
  <si>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</si>
  <si>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</si>
  <si>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</si>
  <si>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</si>
  <si>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</si>
  <si>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</si>
  <si>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</si>
  <si>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</si>
  <si>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</si>
  <si>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</si>
  <si>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</si>
  <si>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</si>
  <si>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</si>
  <si>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</si>
  <si>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</si>
  <si>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</si>
  <si>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</si>
  <si>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</si>
  <si>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</si>
  <si>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</si>
  <si>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</si>
  <si>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</si>
  <si>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</si>
  <si>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</si>
  <si>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</si>
  <si>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</si>
  <si>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</si>
  <si>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</si>
  <si>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</si>
  <si>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</si>
  <si>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</si>
  <si>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</si>
  <si>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</si>
  <si>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</si>
  <si>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</si>
  <si>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</si>
  <si>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</si>
  <si>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</si>
  <si>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</si>
  <si>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</si>
  <si>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</si>
  <si>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</si>
  <si>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</si>
  <si>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</si>
  <si>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</si>
  <si>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</si>
  <si>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</si>
  <si>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</si>
  <si>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</si>
  <si>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</si>
  <si>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</si>
  <si>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</si>
  <si>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</si>
  <si>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</si>
  <si>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</si>
  <si>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</si>
  <si>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</si>
  <si>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</si>
  <si>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</si>
  <si>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</si>
  <si>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</si>
  <si>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</si>
  <si>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</si>
  <si>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</si>
  <si>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</si>
  <si>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</si>
  <si>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</si>
  <si>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</si>
  <si>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</si>
  <si>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</si>
  <si>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</si>
  <si>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</si>
  <si>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</si>
  <si>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</si>
  <si>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</si>
  <si>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</si>
  <si>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</si>
  <si>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</si>
  <si>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</si>
  <si>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</si>
  <si>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</si>
  <si>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</si>
  <si>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</si>
  <si>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</si>
  <si>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</si>
  <si>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</si>
  <si>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</si>
  <si>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</si>
  <si>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</si>
  <si>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</si>
  <si>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</si>
  <si>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</si>
  <si>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</si>
  <si>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</si>
  <si>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</si>
  <si>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</si>
  <si>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</si>
  <si>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</si>
  <si>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</si>
  <si>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</si>
  <si>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</si>
  <si>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</si>
  <si>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</si>
  <si>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</si>
  <si>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</si>
  <si>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</si>
  <si>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</si>
  <si>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</si>
  <si>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</si>
  <si>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</si>
  <si>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</si>
  <si>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</si>
  <si>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</si>
  <si>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</si>
  <si>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</si>
  <si>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</si>
  <si>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</si>
  <si>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</si>
  <si>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</si>
  <si>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</si>
  <si>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</si>
  <si>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</si>
  <si>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</si>
  <si>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</si>
  <si>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</si>
  <si>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</si>
  <si>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</si>
  <si>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</si>
  <si>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</si>
  <si>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</si>
  <si>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</si>
  <si>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</si>
  <si>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</si>
  <si>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</si>
  <si>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</si>
  <si>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</si>
  <si>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</si>
  <si>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</si>
  <si>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</si>
  <si>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</si>
  <si>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</si>
  <si>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</si>
  <si>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</si>
  <si>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</si>
  <si>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</si>
  <si>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</si>
  <si>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</si>
  <si>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</si>
  <si>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</si>
  <si>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</si>
  <si>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</si>
  <si>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</si>
  <si>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</si>
  <si>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</si>
  <si>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</si>
  <si>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</si>
  <si>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</si>
  <si>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</si>
  <si>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</si>
  <si>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</si>
  <si>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</si>
  <si>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</si>
  <si>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</si>
  <si>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</si>
  <si>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</si>
  <si>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</si>
  <si>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</si>
  <si>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</si>
  <si>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</si>
  <si>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</si>
  <si>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</si>
  <si>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</si>
  <si>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</si>
  <si>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</si>
  <si>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</si>
  <si>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</si>
  <si>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</si>
  <si>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</si>
  <si>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</si>
  <si>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</si>
  <si>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</si>
  <si>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</si>
  <si>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</si>
  <si>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</si>
  <si>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</si>
  <si>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</si>
  <si>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</si>
  <si>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</si>
  <si>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</si>
  <si>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</si>
  <si>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</si>
  <si>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</si>
  <si>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</si>
  <si>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</si>
  <si>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</si>
  <si>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</si>
  <si>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</si>
  <si>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</si>
  <si>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</si>
  <si>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</si>
  <si>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</si>
  <si>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</si>
  <si>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</si>
  <si>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</si>
  <si>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</si>
  <si>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</si>
  <si>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</si>
  <si>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</si>
  <si>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</si>
  <si>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</si>
  <si>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</si>
  <si>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</si>
  <si>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</si>
  <si>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</si>
  <si>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</si>
  <si>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</si>
  <si>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</si>
  <si>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</si>
  <si>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</si>
  <si>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</si>
  <si>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</si>
  <si>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</si>
  <si>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</si>
  <si>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</si>
  <si>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</si>
  <si>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</si>
  <si>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</si>
  <si>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</si>
  <si>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</si>
  <si>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</si>
  <si>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</si>
  <si>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</si>
  <si>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</si>
  <si>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</si>
  <si>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</si>
  <si>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</si>
  <si>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</si>
  <si>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</si>
  <si>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</si>
  <si>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</si>
  <si>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</si>
  <si>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</si>
  <si>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</si>
  <si>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</si>
  <si>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</si>
  <si>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</si>
  <si>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</si>
  <si>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</si>
  <si>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</si>
  <si>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</si>
  <si>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</si>
  <si>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</si>
  <si>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</si>
  <si>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</si>
  <si>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</si>
  <si>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</si>
  <si>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</si>
  <si>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</si>
  <si>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</si>
  <si>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</si>
  <si>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</si>
  <si>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</si>
  <si>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</si>
  <si>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</si>
  <si>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</si>
  <si>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</si>
  <si>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</si>
  <si>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</si>
  <si>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</si>
  <si>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</si>
  <si>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</si>
  <si>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</si>
  <si>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</si>
  <si>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</si>
  <si>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</si>
  <si>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</si>
  <si>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</si>
  <si>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</si>
  <si>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</si>
  <si>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</si>
  <si>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</si>
  <si>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</si>
  <si>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</si>
  <si>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</si>
  <si>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</si>
  <si>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</si>
  <si>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</si>
  <si>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</si>
  <si>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</si>
  <si>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</si>
  <si>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</si>
  <si>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</si>
  <si>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</si>
  <si>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</si>
  <si>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</si>
  <si>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</si>
  <si>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</si>
  <si>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</si>
  <si>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</si>
  <si>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</si>
  <si>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</si>
  <si>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</si>
  <si>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</si>
  <si>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</si>
  <si>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</si>
  <si>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</si>
  <si>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</si>
  <si>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</si>
  <si>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</si>
  <si>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</si>
  <si>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</si>
  <si>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</si>
  <si>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</si>
  <si>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</si>
  <si>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</si>
  <si>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</si>
  <si>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</si>
  <si>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</si>
  <si>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</si>
  <si>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</si>
  <si>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</si>
  <si>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</si>
  <si>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</si>
  <si>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</si>
  <si>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</si>
  <si>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</si>
  <si>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</si>
  <si>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</si>
  <si>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</si>
  <si>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</si>
  <si>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</si>
  <si>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</si>
  <si>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</si>
  <si>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</si>
  <si>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</si>
  <si>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</si>
  <si>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</si>
  <si>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</si>
  <si>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</si>
  <si>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</si>
  <si>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</si>
  <si>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</si>
  <si>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</si>
  <si>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</si>
  <si>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</si>
  <si>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</si>
  <si>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</si>
  <si>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</si>
  <si>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</si>
  <si>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</si>
  <si>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</si>
  <si>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</si>
  <si>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</si>
  <si>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</si>
  <si>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</si>
  <si>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</si>
  <si>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</si>
  <si>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</si>
  <si>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</si>
  <si>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</si>
  <si>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</si>
  <si>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</si>
  <si>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</si>
  <si>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</si>
  <si>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</si>
  <si>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</si>
  <si>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</si>
  <si>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</si>
  <si>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</si>
  <si>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</si>
  <si>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</si>
  <si>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</si>
  <si>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</si>
  <si>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</si>
  <si>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</si>
  <si>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</si>
  <si>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</si>
  <si>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</si>
  <si>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</si>
  <si>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</si>
  <si>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</si>
  <si>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</si>
  <si>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</si>
  <si>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</si>
  <si>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</si>
  <si>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</si>
  <si>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</si>
  <si>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</si>
  <si>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</si>
  <si>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</si>
  <si>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</si>
  <si>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</si>
  <si>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</si>
  <si>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</si>
  <si>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</si>
  <si>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</si>
  <si>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</si>
  <si>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</si>
  <si>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</si>
  <si>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</si>
  <si>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</si>
  <si>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</si>
  <si>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</si>
  <si>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</si>
  <si>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</si>
  <si>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</si>
  <si>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</si>
  <si>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</si>
  <si>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</si>
  <si>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</si>
  <si>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</si>
  <si>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</si>
  <si>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</si>
  <si>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</si>
  <si>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</si>
  <si>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</si>
  <si>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</si>
  <si>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</si>
  <si>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</si>
  <si>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</si>
  <si>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</si>
  <si>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</si>
  <si>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</si>
  <si>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</si>
  <si>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</si>
  <si>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</si>
  <si>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</si>
  <si>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</si>
  <si>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</si>
  <si>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</si>
  <si>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</si>
  <si>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</si>
  <si>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</si>
  <si>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</si>
  <si>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</si>
  <si>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</si>
  <si>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</si>
  <si>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</si>
  <si>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</si>
  <si>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</si>
  <si>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</si>
  <si>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</si>
  <si>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</si>
  <si>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</si>
  <si>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</si>
  <si>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</si>
  <si>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</si>
  <si>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</si>
  <si>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</si>
  <si>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</si>
  <si>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</si>
  <si>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</si>
  <si>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</si>
  <si>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</si>
  <si>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</si>
  <si>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</si>
  <si>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</si>
  <si>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</si>
  <si>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</si>
  <si>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</si>
  <si>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</si>
  <si>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</si>
  <si>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</si>
  <si>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</si>
  <si>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</si>
  <si>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</si>
  <si>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</si>
  <si>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</si>
  <si>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</si>
  <si>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</si>
  <si>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</si>
  <si>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</si>
  <si>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</si>
  <si>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</si>
  <si>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</si>
  <si>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</si>
  <si>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</si>
  <si>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</si>
  <si>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</si>
  <si>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</si>
  <si>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</si>
  <si>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</si>
  <si>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</si>
  <si>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</si>
  <si>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</si>
  <si>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</si>
  <si>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</si>
  <si>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</si>
  <si>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</si>
  <si>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</si>
  <si>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</si>
  <si>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</si>
  <si>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</si>
  <si>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</si>
  <si>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</si>
  <si>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</si>
  <si>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</si>
  <si>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</si>
  <si>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</si>
  <si>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</si>
  <si>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</si>
  <si>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</si>
  <si>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</si>
  <si>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</si>
  <si>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</si>
  <si>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</si>
  <si>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</si>
  <si>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</si>
  <si>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</si>
  <si>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</si>
  <si>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</si>
  <si>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</si>
  <si>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</si>
  <si>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</si>
  <si>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</si>
  <si>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</si>
  <si>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</si>
  <si>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</si>
  <si>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</si>
  <si>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</si>
  <si>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</si>
  <si>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</si>
  <si>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</si>
  <si>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</si>
  <si>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</si>
  <si>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</si>
  <si>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</si>
  <si>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</si>
  <si>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</si>
  <si>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</si>
  <si>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</si>
  <si>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</si>
  <si>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</si>
  <si>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</si>
  <si>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</si>
  <si>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</si>
  <si>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</si>
  <si>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</si>
  <si>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</si>
  <si>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</si>
  <si>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</si>
  <si>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</si>
  <si>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</si>
  <si>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</si>
  <si>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</si>
  <si>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</si>
  <si>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</si>
  <si>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</si>
  <si>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</si>
  <si>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</si>
  <si>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</si>
  <si>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</si>
  <si>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</si>
  <si>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</si>
  <si>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</si>
  <si>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</si>
  <si>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</si>
  <si>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</si>
  <si>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</si>
  <si>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</si>
  <si>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</si>
  <si>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</si>
  <si>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</si>
  <si>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</si>
  <si>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</si>
  <si>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</si>
  <si>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</si>
  <si>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</si>
  <si>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</si>
  <si>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</si>
  <si>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</si>
  <si>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</si>
  <si>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</si>
  <si>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</si>
  <si>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</si>
  <si>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</si>
  <si>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</si>
  <si>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</si>
  <si>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</si>
  <si>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</si>
  <si>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</si>
  <si>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</si>
  <si>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</si>
  <si>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</si>
  <si>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</si>
  <si>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</si>
  <si>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</si>
  <si>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</si>
  <si>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</si>
  <si>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</si>
  <si>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</si>
  <si>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</si>
  <si>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</si>
  <si>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</si>
  <si>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</si>
  <si>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</si>
  <si>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</si>
  <si>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</si>
  <si>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</si>
  <si>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</si>
  <si>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</si>
  <si>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</si>
  <si>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</si>
  <si>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</si>
  <si>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</si>
  <si>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</si>
  <si>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</si>
  <si>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</si>
  <si>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</si>
  <si>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</si>
  <si>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</si>
  <si>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</si>
  <si>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</si>
  <si>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</si>
  <si>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</si>
  <si>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</si>
  <si>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</si>
  <si>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</si>
  <si>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</si>
  <si>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</si>
  <si>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</si>
  <si>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</si>
  <si>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</si>
  <si>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</si>
  <si>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</si>
  <si>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</si>
  <si>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</si>
  <si>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</si>
  <si>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</si>
  <si>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</si>
  <si>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</si>
  <si>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</si>
  <si>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</si>
  <si>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</si>
  <si>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</si>
  <si>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</si>
  <si>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</si>
  <si>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</si>
  <si>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</si>
  <si>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</si>
  <si>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</si>
  <si>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</si>
  <si>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</si>
  <si>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</si>
  <si>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</si>
  <si>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</si>
  <si>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</si>
  <si>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</si>
  <si>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</si>
  <si>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</si>
  <si>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</si>
  <si>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</si>
  <si>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</si>
  <si>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</si>
  <si>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</si>
  <si>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</si>
  <si>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</si>
  <si>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</si>
  <si>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</si>
  <si>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</si>
  <si>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</si>
  <si>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</si>
  <si>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</si>
  <si>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</si>
  <si>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</si>
  <si>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</si>
  <si>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</si>
  <si>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</si>
  <si>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</si>
  <si>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</si>
  <si>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</si>
  <si>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</si>
  <si>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</si>
  <si>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</si>
  <si>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</si>
  <si>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</si>
  <si>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</si>
  <si>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</si>
  <si>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</si>
  <si>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</si>
  <si>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</si>
  <si>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</si>
  <si>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</si>
  <si>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</si>
  <si>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</si>
  <si>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</si>
  <si>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</si>
  <si>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</si>
  <si>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</si>
  <si>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</si>
  <si>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</si>
  <si>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</si>
  <si>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</si>
  <si>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</si>
  <si>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</si>
  <si>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</si>
  <si>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</si>
  <si>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</si>
  <si>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</si>
  <si>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</si>
  <si>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</si>
  <si>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</si>
  <si>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</si>
  <si>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</si>
  <si>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</si>
  <si>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</si>
  <si>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</si>
  <si>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</si>
  <si>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</si>
  <si>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</si>
  <si>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</si>
  <si>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</si>
  <si>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</si>
  <si>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</si>
  <si>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</si>
  <si>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</si>
  <si>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</si>
  <si>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</si>
  <si>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</si>
  <si>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</si>
  <si>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</si>
  <si>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</si>
  <si>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</si>
  <si>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</si>
  <si>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</si>
  <si>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</si>
  <si>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</si>
  <si>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</si>
  <si>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</si>
  <si>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</si>
  <si>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</si>
  <si>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</si>
  <si>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</si>
  <si>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</si>
  <si>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</si>
  <si>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</si>
  <si>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</si>
  <si>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</si>
  <si>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</si>
  <si>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</si>
  <si>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</si>
  <si>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</si>
  <si>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</si>
  <si>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</si>
  <si>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</si>
  <si>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</si>
  <si>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</si>
  <si>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</si>
  <si>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</si>
  <si>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</si>
  <si>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</si>
  <si>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</si>
  <si>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</si>
  <si>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</si>
  <si>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</si>
  <si>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</si>
  <si>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</si>
  <si>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</si>
  <si>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</si>
  <si>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</si>
  <si>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</si>
  <si>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</si>
  <si>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</si>
  <si>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</si>
  <si>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</si>
  <si>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</si>
  <si>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</si>
  <si>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</si>
  <si>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</si>
  <si>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</si>
  <si>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</si>
  <si>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</si>
  <si>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</si>
  <si>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</si>
  <si>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</si>
  <si>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</si>
  <si>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</si>
  <si>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</si>
  <si>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</si>
  <si>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</si>
  <si>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</si>
  <si>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</si>
  <si>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</si>
  <si>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</si>
  <si>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</si>
  <si>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</si>
  <si>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</si>
  <si>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</si>
  <si>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</si>
  <si>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</si>
  <si>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</si>
  <si>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</si>
  <si>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</si>
  <si>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</si>
  <si>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</si>
  <si>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</si>
  <si>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</si>
  <si>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</si>
  <si>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</si>
  <si>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</si>
  <si>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</si>
  <si>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</si>
  <si>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</si>
  <si>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</si>
  <si>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</si>
  <si>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</si>
  <si>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</si>
  <si>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</si>
  <si>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</si>
  <si>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</si>
  <si>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</si>
  <si>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</si>
  <si>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</si>
  <si>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</si>
  <si>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</si>
  <si>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</si>
  <si>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</si>
  <si>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</si>
  <si>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</si>
  <si>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</si>
  <si>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</si>
  <si>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</si>
  <si>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</si>
  <si>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</si>
  <si>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</si>
  <si>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</si>
  <si>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</si>
  <si>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</si>
  <si>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</si>
  <si>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</si>
  <si>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</si>
  <si>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</si>
  <si>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</si>
  <si>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</si>
  <si>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</si>
  <si>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</si>
  <si>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</si>
  <si>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</si>
  <si>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</si>
  <si>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</si>
  <si>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</si>
  <si>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</si>
  <si>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</si>
  <si>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</si>
  <si>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</si>
  <si>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</si>
  <si>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</si>
  <si>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</si>
  <si>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</si>
  <si>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</si>
  <si>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</si>
  <si>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</si>
  <si>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</si>
  <si>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</si>
  <si>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</si>
  <si>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</si>
  <si>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</si>
  <si>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</si>
  <si>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</si>
  <si>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</si>
  <si>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</si>
  <si>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</si>
  <si>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</si>
  <si>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</si>
  <si>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</si>
  <si>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</si>
  <si>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</si>
  <si>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</si>
  <si>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</si>
  <si>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</si>
  <si>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</si>
  <si>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</si>
  <si>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</si>
  <si>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</si>
  <si>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</si>
  <si>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</si>
  <si>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</si>
  <si>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</si>
  <si>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</si>
  <si>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</si>
  <si>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</si>
  <si>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</si>
  <si>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</si>
  <si>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</si>
  <si>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</si>
  <si>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</si>
  <si>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</si>
  <si>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</si>
  <si>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</si>
  <si>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</si>
  <si>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</si>
  <si>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</si>
  <si>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</si>
  <si>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</si>
  <si>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</si>
  <si>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</si>
  <si>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</si>
  <si>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</si>
  <si>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</si>
  <si>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</si>
  <si>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</si>
  <si>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</si>
  <si>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</si>
  <si>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</si>
  <si>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</si>
  <si>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</si>
  <si>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</si>
  <si>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</si>
  <si>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</si>
  <si>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</si>
  <si>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</si>
  <si>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</si>
  <si>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</si>
  <si>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</si>
  <si>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</si>
  <si>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</si>
  <si>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</si>
  <si>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</si>
  <si>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</si>
  <si>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</si>
  <si>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</si>
  <si>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</si>
  <si>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</si>
  <si>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</si>
  <si>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</si>
  <si>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</si>
  <si>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</si>
  <si>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</si>
  <si>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</si>
  <si>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</si>
  <si>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</si>
  <si>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</si>
  <si>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</si>
  <si>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</si>
  <si>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</si>
  <si>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</si>
  <si>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</si>
  <si>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</si>
  <si>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</si>
  <si>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</si>
  <si>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</si>
  <si>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</si>
  <si>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</si>
  <si>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</si>
  <si>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</si>
  <si>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</si>
  <si>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</si>
  <si>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</si>
  <si>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</si>
  <si>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</si>
  <si>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</si>
  <si>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</si>
  <si>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</si>
  <si>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</si>
  <si>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</si>
  <si>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</si>
  <si>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</si>
  <si>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</si>
  <si>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</si>
  <si>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</si>
  <si>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</si>
  <si>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</si>
  <si>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</si>
  <si>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</si>
  <si>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</si>
  <si>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</si>
  <si>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</si>
  <si>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</si>
  <si>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</si>
  <si>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</si>
  <si>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</si>
  <si>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</si>
  <si>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</si>
  <si>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</si>
  <si>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</si>
  <si>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</si>
  <si>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</si>
  <si>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</si>
  <si>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</si>
  <si>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</si>
  <si>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</si>
  <si>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</si>
  <si>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</si>
  <si>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</si>
  <si>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</si>
  <si>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</si>
  <si>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</si>
  <si>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</si>
  <si>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</si>
  <si>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</si>
  <si>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</si>
  <si>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</si>
  <si>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</si>
  <si>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</si>
  <si>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</si>
  <si>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</si>
  <si>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</si>
  <si>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</si>
  <si>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</si>
  <si>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</si>
  <si>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</si>
  <si>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</si>
  <si>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</si>
  <si>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</si>
  <si>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</si>
  <si>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</si>
  <si>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</si>
  <si>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</si>
  <si>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</si>
  <si>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</si>
  <si>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</si>
  <si>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</si>
  <si>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</si>
  <si>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</si>
  <si>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</si>
  <si>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</si>
  <si>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</si>
  <si>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</si>
  <si>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</si>
  <si>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</si>
  <si>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</si>
  <si>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</si>
  <si>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</si>
  <si>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</si>
  <si>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</si>
  <si>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</si>
  <si>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</si>
  <si>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</si>
  <si>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</si>
  <si>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</si>
  <si>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</si>
  <si>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</si>
  <si>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</si>
  <si>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</si>
  <si>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</si>
  <si>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</si>
  <si>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</si>
  <si>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</si>
  <si>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</si>
  <si>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</si>
  <si>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</si>
  <si>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</si>
  <si>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</si>
  <si>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</si>
  <si>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</si>
  <si>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</si>
  <si>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</si>
  <si>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</si>
  <si>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</si>
  <si>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</si>
  <si>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</si>
  <si>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</si>
  <si>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</si>
  <si>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</si>
  <si>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</si>
  <si>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</si>
  <si>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</si>
  <si>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</si>
  <si>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</si>
  <si>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</si>
  <si>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</si>
  <si>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</si>
  <si>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</si>
  <si>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</si>
  <si>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</si>
  <si>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</si>
  <si>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</si>
  <si>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</si>
  <si>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</si>
  <si>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</si>
  <si>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</si>
  <si>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</si>
  <si>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</si>
  <si>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</si>
  <si>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</si>
  <si>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</si>
  <si>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</si>
  <si>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</si>
  <si>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</si>
  <si>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</si>
  <si>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</si>
  <si>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</si>
  <si>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</si>
  <si>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</si>
  <si>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</si>
  <si>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</si>
  <si>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</si>
  <si>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</si>
  <si>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</si>
  <si>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</si>
  <si>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</si>
  <si>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</si>
  <si>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</si>
  <si>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</si>
  <si>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</si>
  <si>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</si>
  <si>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</si>
  <si>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</si>
  <si>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</si>
  <si>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</si>
  <si>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</si>
  <si>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</si>
  <si>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</si>
  <si>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</si>
  <si>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</si>
  <si>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</si>
  <si>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</si>
  <si>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</si>
  <si>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</si>
  <si>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</si>
  <si>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</si>
  <si>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</si>
  <si>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</si>
  <si>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</si>
  <si>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</si>
  <si>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</si>
  <si>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</si>
  <si>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</si>
  <si>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</si>
  <si>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</si>
  <si>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</si>
  <si>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</si>
  <si>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</si>
  <si>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</si>
  <si>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</si>
  <si>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</si>
  <si>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</si>
  <si>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</si>
  <si>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</si>
  <si>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</si>
  <si>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</si>
  <si>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</si>
  <si>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</si>
  <si>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</si>
  <si>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</si>
  <si>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</si>
  <si>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</si>
  <si>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</si>
  <si>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</si>
  <si>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</si>
  <si>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</si>
  <si>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</si>
  <si>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</si>
  <si>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</si>
  <si>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</si>
  <si>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</si>
  <si>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</si>
  <si>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</si>
  <si>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</si>
  <si>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</si>
  <si>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</si>
  <si>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</si>
  <si>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</si>
  <si>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</si>
  <si>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</si>
  <si>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</si>
  <si>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</si>
  <si>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</si>
  <si>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</si>
  <si>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</si>
  <si>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</si>
  <si>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</si>
  <si>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</si>
  <si>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</si>
  <si>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</si>
  <si>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</si>
  <si>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</si>
  <si>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</si>
  <si>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</si>
  <si>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</si>
  <si>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</si>
  <si>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</si>
  <si>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</si>
  <si>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</si>
  <si>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</si>
  <si>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</si>
  <si>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</si>
  <si>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</si>
  <si>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</si>
  <si>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</si>
  <si>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</si>
  <si>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</si>
  <si>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</si>
  <si>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</si>
  <si>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</si>
  <si>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</si>
  <si>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</si>
  <si>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</si>
  <si>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</si>
  <si>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</si>
  <si>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</si>
  <si>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</si>
  <si>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</si>
  <si>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</si>
  <si>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</si>
  <si>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</si>
  <si>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</si>
  <si>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</si>
  <si>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</si>
  <si>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</si>
  <si>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</si>
  <si>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</si>
  <si>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</si>
  <si>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</si>
  <si>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</si>
  <si>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</si>
  <si>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</si>
  <si>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</si>
  <si>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</si>
  <si>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</si>
  <si>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</si>
  <si>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</si>
  <si>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</si>
  <si>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</si>
  <si>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</si>
  <si>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</si>
  <si>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</si>
  <si>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</si>
  <si>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</si>
  <si>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</si>
  <si>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</si>
  <si>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</si>
  <si>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</si>
  <si>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</si>
  <si>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</si>
  <si>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</si>
  <si>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</si>
  <si>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</si>
  <si>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</si>
  <si>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</si>
  <si>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</si>
  <si>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</si>
  <si>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</si>
  <si>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</si>
  <si>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</si>
  <si>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</si>
  <si>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</si>
  <si>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</si>
  <si>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</si>
  <si>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</si>
  <si>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</si>
  <si>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</si>
  <si>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</si>
  <si>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</si>
  <si>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</si>
  <si>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</si>
  <si>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</si>
  <si>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</si>
  <si>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</si>
  <si>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</si>
  <si>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</si>
  <si>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</si>
  <si>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</si>
  <si>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</si>
  <si>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</si>
  <si>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</si>
  <si>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</si>
  <si>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</si>
  <si>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</si>
  <si>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</si>
  <si>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</si>
  <si>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</si>
  <si>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</si>
  <si>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</si>
  <si>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</si>
  <si>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</si>
  <si>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</si>
  <si>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</si>
  <si>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</si>
  <si>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</si>
  <si>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</si>
  <si>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</si>
  <si>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</si>
  <si>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</si>
  <si>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</si>
  <si>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</si>
  <si>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</si>
  <si>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</si>
  <si>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</si>
  <si>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</si>
  <si>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</si>
  <si>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</si>
  <si>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</si>
  <si>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</si>
  <si>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</si>
  <si>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</si>
  <si>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</si>
  <si>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</si>
  <si>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</si>
  <si>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</si>
  <si>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</si>
  <si>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</si>
  <si>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</si>
  <si>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</si>
  <si>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</si>
  <si>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</si>
  <si>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</si>
  <si>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</si>
  <si>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</si>
  <si>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</si>
  <si>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</si>
  <si>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</si>
  <si>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</si>
  <si>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</si>
  <si>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</si>
  <si>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</si>
  <si>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</si>
  <si>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</si>
  <si>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</si>
  <si>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</si>
  <si>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</si>
  <si>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</si>
  <si>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</si>
  <si>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</si>
  <si>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</si>
  <si>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</si>
  <si>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</si>
  <si>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</si>
  <si>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</si>
  <si>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</si>
  <si>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</si>
  <si>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</si>
  <si>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</si>
  <si>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</si>
  <si>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</si>
  <si>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</si>
  <si>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</si>
  <si>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</si>
  <si>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</si>
  <si>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</si>
  <si>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</si>
  <si>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</si>
  <si>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</si>
  <si>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</si>
  <si>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</si>
  <si>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</si>
  <si>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</si>
  <si>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</si>
  <si>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</si>
  <si>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</si>
  <si>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</si>
  <si>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</si>
  <si>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</si>
  <si>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</si>
  <si>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</si>
  <si>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</si>
  <si>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</si>
  <si>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</si>
  <si>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</si>
  <si>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</si>
  <si>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</si>
  <si>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</si>
  <si>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</si>
  <si>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</si>
  <si>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</si>
  <si>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</si>
  <si>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</si>
  <si>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</si>
  <si>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</si>
  <si>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</si>
  <si>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</si>
  <si>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</si>
  <si>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</si>
  <si>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</si>
  <si>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</si>
  <si>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</si>
  <si>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</si>
  <si>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</si>
  <si>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</si>
  <si>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</si>
  <si>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</si>
  <si>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</si>
  <si>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</si>
  <si>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</si>
  <si>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</si>
  <si>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</si>
  <si>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</si>
  <si>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</si>
  <si>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</si>
  <si>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</si>
  <si>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</si>
  <si>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</si>
  <si>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</si>
  <si>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</si>
  <si>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</si>
  <si>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</si>
  <si>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</si>
  <si>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</si>
  <si>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</si>
  <si>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</si>
  <si>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</si>
  <si>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</si>
  <si>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</si>
  <si>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</si>
  <si>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</si>
  <si>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</si>
  <si>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</si>
  <si>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</si>
  <si>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</si>
  <si>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</si>
  <si>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</si>
  <si>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</si>
  <si>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</si>
  <si>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</si>
  <si>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</si>
  <si>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</si>
  <si>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</si>
  <si>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</si>
  <si>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</si>
  <si>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</si>
  <si>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</si>
  <si>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</si>
  <si>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</si>
  <si>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</si>
  <si>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</si>
  <si>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</si>
  <si>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</si>
  <si>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</si>
  <si>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</si>
  <si>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</si>
  <si>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</si>
  <si>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</si>
  <si>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</si>
  <si>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</si>
  <si>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</si>
  <si>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</si>
  <si>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</si>
  <si>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</si>
  <si>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</si>
  <si>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</si>
  <si>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</si>
  <si>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</si>
  <si>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</si>
  <si>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</si>
  <si>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</si>
  <si>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</si>
  <si>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</si>
  <si>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</si>
  <si>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</si>
  <si>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</si>
  <si>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</si>
  <si>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</si>
  <si>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</si>
  <si>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</si>
  <si>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</si>
  <si>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</si>
  <si>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</si>
  <si>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</si>
  <si>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</si>
  <si>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</si>
  <si>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</si>
  <si>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</si>
  <si>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</si>
  <si>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</si>
  <si>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</si>
  <si>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</si>
  <si>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</si>
  <si>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</si>
  <si>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</si>
  <si>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</si>
  <si>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</si>
  <si>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</si>
  <si>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</si>
  <si>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</si>
  <si>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</si>
  <si>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</si>
  <si>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</si>
  <si>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</si>
  <si>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</si>
  <si>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</si>
  <si>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</si>
  <si>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</si>
  <si>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</si>
  <si>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</si>
  <si>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</si>
  <si>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</si>
  <si>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</si>
  <si>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</si>
  <si>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</si>
  <si>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</si>
  <si>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</si>
  <si>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</si>
  <si>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</si>
  <si>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</si>
  <si>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</si>
  <si>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</si>
  <si>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</si>
  <si>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</si>
  <si>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</si>
  <si>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</si>
  <si>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</si>
  <si>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</si>
  <si>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</si>
  <si>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</si>
  <si>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</si>
  <si>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</si>
  <si>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</si>
  <si>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</si>
  <si>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</si>
  <si>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</si>
  <si>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</si>
  <si>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</si>
  <si>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</si>
  <si>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</si>
  <si>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</si>
  <si>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</si>
  <si>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</si>
  <si>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</si>
  <si>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</si>
  <si>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</si>
  <si>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</si>
  <si>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</si>
  <si>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</si>
  <si>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</si>
  <si>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</si>
  <si>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</si>
  <si>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</si>
  <si>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</si>
  <si>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</si>
  <si>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</si>
  <si>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</si>
  <si>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</si>
  <si>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</si>
  <si>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</si>
  <si>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</si>
  <si>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</si>
  <si>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</si>
  <si>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</si>
  <si>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</si>
  <si>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</si>
  <si>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</si>
  <si>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</si>
  <si>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</si>
  <si>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</si>
  <si>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</si>
  <si>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</si>
  <si>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</si>
  <si>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</si>
  <si>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</si>
  <si>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</si>
  <si>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</si>
  <si>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</si>
  <si>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</si>
  <si>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</si>
  <si>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</si>
  <si>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</si>
  <si>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</si>
  <si>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</si>
  <si>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</si>
  <si>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</si>
  <si>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</si>
  <si>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</si>
  <si>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</si>
  <si>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</si>
  <si>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</si>
  <si>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</si>
  <si>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</si>
  <si>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</si>
  <si>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</si>
  <si>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</si>
  <si>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</si>
  <si>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</si>
  <si>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</si>
  <si>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</si>
  <si>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</si>
  <si>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</si>
  <si>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</si>
  <si>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</si>
  <si>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</si>
  <si>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</si>
  <si>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</si>
  <si>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</si>
  <si>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</si>
  <si>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</si>
  <si>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</si>
  <si>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</si>
  <si>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</si>
  <si>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</si>
  <si>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</si>
  <si>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</si>
  <si>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</si>
  <si>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</si>
  <si>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</si>
  <si>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</si>
  <si>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</si>
  <si>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</si>
  <si>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</si>
  <si>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</si>
  <si>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</si>
  <si>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</si>
  <si>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</si>
  <si>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</si>
  <si>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</si>
  <si>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</si>
  <si>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</si>
  <si>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</si>
  <si>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</si>
  <si>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</si>
  <si>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</si>
  <si>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</si>
  <si>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</si>
  <si>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</si>
  <si>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</si>
  <si>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</si>
  <si>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</si>
  <si>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</si>
  <si>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</si>
  <si>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</si>
  <si>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</si>
  <si>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</si>
  <si>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</si>
  <si>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</si>
  <si>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</si>
  <si>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</si>
  <si>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</si>
  <si>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</si>
  <si>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</si>
  <si>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</si>
  <si>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</si>
  <si>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</si>
  <si>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</si>
  <si>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</si>
  <si>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</si>
  <si>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</si>
  <si>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</si>
  <si>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</si>
  <si>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</si>
  <si>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</si>
  <si>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</si>
  <si>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</si>
  <si>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</si>
  <si>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</si>
  <si>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</si>
  <si>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</si>
  <si>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</si>
  <si>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</si>
  <si>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</si>
  <si>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</si>
  <si>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</si>
  <si>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</si>
  <si>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</si>
  <si>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</si>
  <si>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</si>
  <si>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</si>
  <si>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</si>
  <si>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</si>
  <si>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</si>
  <si>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</si>
  <si>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</si>
  <si>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</si>
  <si>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</si>
  <si>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</si>
  <si>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</si>
  <si>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</si>
  <si>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</si>
  <si>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</si>
  <si>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</si>
  <si>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</si>
  <si>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</si>
  <si>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</si>
  <si>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</si>
  <si>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</si>
  <si>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</si>
  <si>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</si>
  <si>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</si>
  <si>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</si>
  <si>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</si>
  <si>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</si>
  <si>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</si>
  <si>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</si>
  <si>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</si>
  <si>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</si>
  <si>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</si>
  <si>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</si>
  <si>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</si>
  <si>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</si>
  <si>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</si>
  <si>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</si>
  <si>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</si>
  <si>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</si>
  <si>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</si>
  <si>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</si>
  <si>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</si>
  <si>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</si>
  <si>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</si>
  <si>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</si>
  <si>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</si>
  <si>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</si>
  <si>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</si>
  <si>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</si>
  <si>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</si>
  <si>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</si>
  <si>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</si>
  <si>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</si>
  <si>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</si>
  <si>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</si>
  <si>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</si>
  <si>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</si>
  <si>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</si>
  <si>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</si>
  <si>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</si>
  <si>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</si>
  <si>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</si>
  <si>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</si>
  <si>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</si>
  <si>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</si>
  <si>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</si>
  <si>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</si>
  <si>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</si>
  <si>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</si>
  <si>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</si>
  <si>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</si>
  <si>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</si>
  <si>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</si>
  <si>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</si>
  <si>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</si>
  <si>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</si>
  <si>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</si>
  <si>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</si>
  <si>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</si>
  <si>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</si>
  <si>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</si>
  <si>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</si>
  <si>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</si>
  <si>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</si>
  <si>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</si>
  <si>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</si>
  <si>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</si>
  <si>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</si>
  <si>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</si>
  <si>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</si>
  <si>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</si>
  <si>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</si>
  <si>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</si>
  <si>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</si>
  <si>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</si>
  <si>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</si>
  <si>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</si>
  <si>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</si>
  <si>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</si>
  <si>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</si>
  <si>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</si>
  <si>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</si>
  <si>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</si>
  <si>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</si>
  <si>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</si>
  <si>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</si>
  <si>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</si>
  <si>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</si>
  <si>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</si>
  <si>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</si>
  <si>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</si>
  <si>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</si>
  <si>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</si>
  <si>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</si>
  <si>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</si>
  <si>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</si>
  <si>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</si>
  <si>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</si>
  <si>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</si>
  <si>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</si>
  <si>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</si>
  <si>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</si>
  <si>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</si>
  <si>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</si>
  <si>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</si>
  <si>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</si>
  <si>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</si>
  <si>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</si>
  <si>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</si>
  <si>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</si>
  <si>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</si>
  <si>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</si>
  <si>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</si>
  <si>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</si>
  <si>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</si>
  <si>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</si>
  <si>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</si>
  <si>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</si>
  <si>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</si>
  <si>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</si>
  <si>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</si>
  <si>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</si>
  <si>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</si>
  <si>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</si>
  <si>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</si>
  <si>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</si>
  <si>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</si>
  <si>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</si>
  <si>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</si>
  <si>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</si>
  <si>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</si>
  <si>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</si>
  <si>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</si>
  <si>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</si>
  <si>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</si>
  <si>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</si>
  <si>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</si>
  <si>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</si>
  <si>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</si>
  <si>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</si>
  <si>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</si>
  <si>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</si>
  <si>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</si>
  <si>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</si>
  <si>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</si>
  <si>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</si>
  <si>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</si>
  <si>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</si>
  <si>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</si>
  <si>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</si>
  <si>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</si>
  <si>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</si>
  <si>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</si>
  <si>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</si>
  <si>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</si>
  <si>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</si>
  <si>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</si>
  <si>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</si>
  <si>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</si>
  <si>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</si>
  <si>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</si>
  <si>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</si>
  <si>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</si>
  <si>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</si>
  <si>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</si>
  <si>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</si>
  <si>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</si>
  <si>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</si>
  <si>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</si>
  <si>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</si>
  <si>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</si>
  <si>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</si>
  <si>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</si>
  <si>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</si>
  <si>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</si>
  <si>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</si>
  <si>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</si>
  <si>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</si>
  <si>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</si>
  <si>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</si>
  <si>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</si>
  <si>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</si>
  <si>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</si>
  <si>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</si>
  <si>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</si>
  <si>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</si>
  <si>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</si>
  <si>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</si>
  <si>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</si>
  <si>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</si>
  <si>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</si>
  <si>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</si>
  <si>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</si>
  <si>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</si>
  <si>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</si>
  <si>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</si>
  <si>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</si>
  <si>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</si>
  <si>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</si>
  <si>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</si>
  <si>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</si>
  <si>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</si>
  <si>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</si>
  <si>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</si>
  <si>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</si>
  <si>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</si>
  <si>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</si>
  <si>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</si>
  <si>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</si>
  <si>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</si>
  <si>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</si>
  <si>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</si>
  <si>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</si>
  <si>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</si>
  <si>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</si>
  <si>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</si>
  <si>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</si>
  <si>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</si>
  <si>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</si>
  <si>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</si>
  <si>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</si>
  <si>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</si>
  <si>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</si>
  <si>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</si>
  <si>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</si>
  <si>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</si>
  <si>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</si>
  <si>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</si>
  <si>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</si>
  <si>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</si>
  <si>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</si>
  <si>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</si>
  <si>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</si>
  <si>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</si>
  <si>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</si>
  <si>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</si>
  <si>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</si>
  <si>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</si>
  <si>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</si>
  <si>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</si>
  <si>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</si>
  <si>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</si>
  <si>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</si>
  <si>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</si>
  <si>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</si>
  <si>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</si>
  <si>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</si>
  <si>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</si>
  <si>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</si>
  <si>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</si>
  <si>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</si>
  <si>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</si>
  <si>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</si>
  <si>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</si>
  <si>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</si>
  <si>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</si>
  <si>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</si>
  <si>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</si>
  <si>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</si>
  <si>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</si>
  <si>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</si>
  <si>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</si>
  <si>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</si>
  <si>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</si>
  <si>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</si>
  <si>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</si>
  <si>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</si>
  <si>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</si>
  <si>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</si>
  <si>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</si>
  <si>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</si>
  <si>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</si>
  <si>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</si>
  <si>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</si>
  <si>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</si>
  <si>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</si>
  <si>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</si>
  <si>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</si>
  <si>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</si>
  <si>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</si>
  <si>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</si>
  <si>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</si>
  <si>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</si>
  <si>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</si>
  <si>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</si>
  <si>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</si>
  <si>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</si>
  <si>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</si>
  <si>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</si>
  <si>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</si>
  <si>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</si>
  <si>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</si>
  <si>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</si>
  <si>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</si>
  <si>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</si>
  <si>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</si>
  <si>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</si>
  <si>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</si>
  <si>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</si>
  <si>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</si>
  <si>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</si>
  <si>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</si>
  <si>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</si>
  <si>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</si>
  <si>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</si>
  <si>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</si>
  <si>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</si>
  <si>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</si>
  <si>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</si>
  <si>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</si>
  <si>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</si>
  <si>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</si>
  <si>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</si>
  <si>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</si>
  <si>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</si>
  <si>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</si>
  <si>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</si>
  <si>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</si>
  <si>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</si>
  <si>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</si>
  <si>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</si>
  <si>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</si>
  <si>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</si>
  <si>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</si>
  <si>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</si>
  <si>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</si>
  <si>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</si>
  <si>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</si>
  <si>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</si>
  <si>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</si>
  <si>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</si>
  <si>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</si>
  <si>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</si>
  <si>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</si>
  <si>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</si>
  <si>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</si>
  <si>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</si>
  <si>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</si>
  <si>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</si>
  <si>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</si>
  <si>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</si>
  <si>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</si>
  <si>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</si>
  <si>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</si>
  <si>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</si>
  <si>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</si>
  <si>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</si>
  <si>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</si>
  <si>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</si>
  <si>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</si>
  <si>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</si>
  <si>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</si>
  <si>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</si>
  <si>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</si>
  <si>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</si>
  <si>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</si>
  <si>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</si>
  <si>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</si>
  <si>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</si>
  <si>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</si>
  <si>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</si>
  <si>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</si>
  <si>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</si>
  <si>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</si>
  <si>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</si>
  <si>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</si>
  <si>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</si>
  <si>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</si>
  <si>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</si>
  <si>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</si>
  <si>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</si>
  <si>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</si>
  <si>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</si>
  <si>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</si>
  <si>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</si>
  <si>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</si>
  <si>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</si>
  <si>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</si>
  <si>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</si>
  <si>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</si>
  <si>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</si>
  <si>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</si>
  <si>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</si>
  <si>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</si>
  <si>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</si>
  <si>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</si>
  <si>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</si>
  <si>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</si>
  <si>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</si>
  <si>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</si>
  <si>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</si>
  <si>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</si>
  <si>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</si>
  <si>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</si>
  <si>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</si>
  <si>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</si>
  <si>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</si>
  <si>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</si>
  <si>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</si>
  <si>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</si>
  <si>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</si>
  <si>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</si>
  <si>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</si>
  <si>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</si>
  <si>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</si>
  <si>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</si>
  <si>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</si>
  <si>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</si>
  <si>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</si>
  <si>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</si>
  <si>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</si>
  <si>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</si>
  <si>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</si>
  <si>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</si>
  <si>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</si>
  <si>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</si>
  <si>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</si>
  <si>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</si>
  <si>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</si>
  <si>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</si>
  <si>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</si>
  <si>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</si>
  <si>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</si>
  <si>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</si>
  <si>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</si>
  <si>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</si>
  <si>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</si>
  <si>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</si>
  <si>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</si>
  <si>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</si>
  <si>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</si>
  <si>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</si>
  <si>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</si>
  <si>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</si>
  <si>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</si>
  <si>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</si>
  <si>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</si>
  <si>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</si>
  <si>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</si>
  <si>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</si>
  <si>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</si>
  <si>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</si>
  <si>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</si>
  <si>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</si>
  <si>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</si>
  <si>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</si>
  <si>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</si>
  <si>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</si>
  <si>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</si>
  <si>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</si>
  <si>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</si>
  <si>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</si>
  <si>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</si>
  <si>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</si>
  <si>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</si>
  <si>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</si>
  <si>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</si>
  <si>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</si>
  <si>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</si>
  <si>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</si>
  <si>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</si>
  <si>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</si>
  <si>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</si>
  <si>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</si>
  <si>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</si>
  <si>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</si>
  <si>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</si>
  <si>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</si>
  <si>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</si>
  <si>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</si>
  <si>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</si>
  <si>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</si>
  <si>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</si>
  <si>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</si>
  <si>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</si>
  <si>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</si>
  <si>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</si>
  <si>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</si>
  <si>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</si>
  <si>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</si>
  <si>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</si>
  <si>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</si>
  <si>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</si>
  <si>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</si>
  <si>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</si>
  <si>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</si>
  <si>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</si>
  <si>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</si>
  <si>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</si>
  <si>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</si>
  <si>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</si>
  <si>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</si>
  <si>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</si>
  <si>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</si>
  <si>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</si>
  <si>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</si>
  <si>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</si>
  <si>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</si>
  <si>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</si>
  <si>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</si>
  <si>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</si>
  <si>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</si>
  <si>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</si>
  <si>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</si>
  <si>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</si>
  <si>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</si>
  <si>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</si>
  <si>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</si>
  <si>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</si>
  <si>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</si>
  <si>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</si>
  <si>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</si>
  <si>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</si>
  <si>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</si>
  <si>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</si>
  <si>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</si>
  <si>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</si>
  <si>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</si>
  <si>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</si>
  <si>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</si>
  <si>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</si>
  <si>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</si>
  <si>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</si>
  <si>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</si>
  <si>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</si>
  <si>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</si>
  <si>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</si>
  <si>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</si>
  <si>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</si>
  <si>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</si>
  <si>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</si>
  <si>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</si>
  <si>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</si>
  <si>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</si>
  <si>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</si>
  <si>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</si>
  <si>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</si>
  <si>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</si>
  <si>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</si>
  <si>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</si>
  <si>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</si>
  <si>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</si>
  <si>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</si>
  <si>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</si>
  <si>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</si>
  <si>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</si>
  <si>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</si>
  <si>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</si>
  <si>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</si>
  <si>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</si>
  <si>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</si>
  <si>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</si>
  <si>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</si>
  <si>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</si>
  <si>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</si>
  <si>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</si>
  <si>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</si>
  <si>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</si>
  <si>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</si>
  <si>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</si>
  <si>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</si>
  <si>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</si>
  <si>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</si>
  <si>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</si>
  <si>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</si>
  <si>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</si>
  <si>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</si>
  <si>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</si>
  <si>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</si>
  <si>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</si>
  <si>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</si>
  <si>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</si>
  <si>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</si>
  <si>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</si>
  <si>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</si>
  <si>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</si>
  <si>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</si>
  <si>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</si>
  <si>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</si>
  <si>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</si>
  <si>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</si>
  <si>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</si>
  <si>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</si>
  <si>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</si>
  <si>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</si>
  <si>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</si>
  <si>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</si>
  <si>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</si>
  <si>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</si>
  <si>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</si>
  <si>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</si>
  <si>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</si>
  <si>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</si>
  <si>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</si>
  <si>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</si>
  <si>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</si>
  <si>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</si>
  <si>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</si>
  <si>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</si>
  <si>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</si>
  <si>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</si>
  <si>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</si>
  <si>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</si>
  <si>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</si>
  <si>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</si>
  <si>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</si>
  <si>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</si>
  <si>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</si>
  <si>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</si>
  <si>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</si>
  <si>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</si>
  <si>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</si>
  <si>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</si>
  <si>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</si>
  <si>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</si>
  <si>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</si>
  <si>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</si>
  <si>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</si>
  <si>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</si>
  <si>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</si>
  <si>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</si>
  <si>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</si>
  <si>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</si>
  <si>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</si>
  <si>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</si>
  <si>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</si>
  <si>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</si>
  <si>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</si>
  <si>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</si>
  <si>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</si>
  <si>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</si>
  <si>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</si>
  <si>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</si>
  <si>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</si>
  <si>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</si>
  <si>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</si>
  <si>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</si>
  <si>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</si>
  <si>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</si>
  <si>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</si>
  <si>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</si>
  <si>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</si>
  <si>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</si>
  <si>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</si>
  <si>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</si>
  <si>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</si>
  <si>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</si>
  <si>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</si>
  <si>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</si>
  <si>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</si>
  <si>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</si>
  <si>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</si>
  <si>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</si>
  <si>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</si>
  <si>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</si>
  <si>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</si>
  <si>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</si>
  <si>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</si>
  <si>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</si>
  <si>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</si>
  <si>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</si>
  <si>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</si>
  <si>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</si>
  <si>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</si>
  <si>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</si>
  <si>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</si>
  <si>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</si>
  <si>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</si>
  <si>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</si>
  <si>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</si>
  <si>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</si>
  <si>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</si>
  <si>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</si>
  <si>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</si>
  <si>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</si>
  <si>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</si>
  <si>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</si>
  <si>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</si>
  <si>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</si>
  <si>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</si>
  <si>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</si>
  <si>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</si>
  <si>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</si>
  <si>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</si>
  <si>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</si>
  <si>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</si>
  <si>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</si>
  <si>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</si>
  <si>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</si>
  <si>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</si>
  <si>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</si>
  <si>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</si>
  <si>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</si>
  <si>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</si>
  <si>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</si>
  <si>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</si>
  <si>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</si>
  <si>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</si>
  <si>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</si>
  <si>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</si>
  <si>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</si>
  <si>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</si>
  <si>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</si>
  <si>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</si>
  <si>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</si>
  <si>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</si>
  <si>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</si>
  <si>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</si>
  <si>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</si>
  <si>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</si>
  <si>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</si>
  <si>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</si>
  <si>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</si>
  <si>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</si>
  <si>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</si>
  <si>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</si>
  <si>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</si>
  <si>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</si>
  <si>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</si>
  <si>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</si>
  <si>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</si>
  <si>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</si>
  <si>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</si>
  <si>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</si>
  <si>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</si>
  <si>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</si>
  <si>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</si>
  <si>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</si>
  <si>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</si>
  <si>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</si>
  <si>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</si>
  <si>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</si>
  <si>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</si>
  <si>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</si>
  <si>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</si>
  <si>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</si>
  <si>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</si>
  <si>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</si>
  <si>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</si>
  <si>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</si>
  <si>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</si>
  <si>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</si>
  <si>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</si>
  <si>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</si>
  <si>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</si>
  <si>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</si>
  <si>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</si>
  <si>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</si>
  <si>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</si>
  <si>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</si>
  <si>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</si>
  <si>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</si>
  <si>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</si>
  <si>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</si>
  <si>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</si>
  <si>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</si>
  <si>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</si>
  <si>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</si>
  <si>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</si>
  <si>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</si>
  <si>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</si>
  <si>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</si>
  <si>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</si>
  <si>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</si>
  <si>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</si>
  <si>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</si>
  <si>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</si>
  <si>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</si>
  <si>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</si>
  <si>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</si>
  <si>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</si>
  <si>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</si>
  <si>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</si>
  <si>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</si>
  <si>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</si>
  <si>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</si>
  <si>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</si>
  <si>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</si>
  <si>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</si>
  <si>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</si>
  <si>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</si>
  <si>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</si>
  <si>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</si>
  <si>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</si>
  <si>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</si>
  <si>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</si>
  <si>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</si>
  <si>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</si>
  <si>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</si>
  <si>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</si>
  <si>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</si>
  <si>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</si>
  <si>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</si>
  <si>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</si>
  <si>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</si>
  <si>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</si>
  <si>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</si>
  <si>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</si>
  <si>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</si>
  <si>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</si>
  <si>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</si>
  <si>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</si>
  <si>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</si>
  <si>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</si>
  <si>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</si>
  <si>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</si>
  <si>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</si>
  <si>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</si>
  <si>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</si>
  <si>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</si>
  <si>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</si>
  <si>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</si>
  <si>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</si>
  <si>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</si>
  <si>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</si>
  <si>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</si>
  <si>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</si>
  <si>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</si>
  <si>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</si>
  <si>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</si>
  <si>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</si>
  <si>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</si>
  <si>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</si>
  <si>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</si>
  <si>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</si>
  <si>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</si>
  <si>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</si>
  <si>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</si>
  <si>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</si>
  <si>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</si>
  <si>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</si>
  <si>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</si>
  <si>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</si>
  <si>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</si>
  <si>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</si>
  <si>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</si>
  <si>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</si>
  <si>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</si>
  <si>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</si>
  <si>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</si>
  <si>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</si>
  <si>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</si>
  <si>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</si>
  <si>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</si>
  <si>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</si>
  <si>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</si>
  <si>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</si>
  <si>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</si>
  <si>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</si>
  <si>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</si>
  <si>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</si>
  <si>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</si>
  <si>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</si>
  <si>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</si>
  <si>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</si>
  <si>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</si>
  <si>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</si>
  <si>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</si>
  <si>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</si>
  <si>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</si>
  <si>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</si>
  <si>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</si>
  <si>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</si>
  <si>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</si>
  <si>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</si>
  <si>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</si>
  <si>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</si>
  <si>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</si>
  <si>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</si>
  <si>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</si>
  <si>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</si>
  <si>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</si>
  <si>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</si>
  <si>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</si>
  <si>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</si>
  <si>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</si>
  <si>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</si>
  <si>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</si>
  <si>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</si>
  <si>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</si>
  <si>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</si>
  <si>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</si>
  <si>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</si>
  <si>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</si>
  <si>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</si>
  <si>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</si>
  <si>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</si>
  <si>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</si>
  <si>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</si>
  <si>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</si>
  <si>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</si>
  <si>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</si>
  <si>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</si>
  <si>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</si>
  <si>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</si>
  <si>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</si>
  <si>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</si>
  <si>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</si>
  <si>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</si>
  <si>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</si>
  <si>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</si>
  <si>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</si>
  <si>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</si>
  <si>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</si>
  <si>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</si>
  <si>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</si>
  <si>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</si>
  <si>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</si>
  <si>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</si>
  <si>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</si>
  <si>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</si>
  <si>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</si>
  <si>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</si>
  <si>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</si>
  <si>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</si>
  <si>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</si>
  <si>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</si>
  <si>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</si>
  <si>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</si>
  <si>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</si>
  <si>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</si>
  <si>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</si>
  <si>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</si>
  <si>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</si>
  <si>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</si>
  <si>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</si>
  <si>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</si>
  <si>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</si>
  <si>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</si>
  <si>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</si>
  <si>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</si>
  <si>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</si>
  <si>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</si>
  <si>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</si>
  <si>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</si>
  <si>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</si>
  <si>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</si>
  <si>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</si>
  <si>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</si>
  <si>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</si>
  <si>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</si>
  <si>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</si>
  <si>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</si>
  <si>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</si>
  <si>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</si>
  <si>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</si>
  <si>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</si>
  <si>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</si>
  <si>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</si>
  <si>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</si>
  <si>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</si>
  <si>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</si>
  <si>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</si>
  <si>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</si>
  <si>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</si>
  <si>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</si>
  <si>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</si>
  <si>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</si>
  <si>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</si>
  <si>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</si>
  <si>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</si>
  <si>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</si>
  <si>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</si>
  <si>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</si>
  <si>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</si>
  <si>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</si>
  <si>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</si>
  <si>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</si>
  <si>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</si>
  <si>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</si>
  <si>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</si>
  <si>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</si>
  <si>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</si>
  <si>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</si>
  <si>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</si>
  <si>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</si>
  <si>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</si>
  <si>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</si>
  <si>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</si>
  <si>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</si>
  <si>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</si>
  <si>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</si>
  <si>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</si>
  <si>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</si>
  <si>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</si>
  <si>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</si>
  <si>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</si>
  <si>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</si>
  <si>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</si>
  <si>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</si>
  <si>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</si>
  <si>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</si>
  <si>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</si>
  <si>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</si>
  <si>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</si>
  <si>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</si>
  <si>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</si>
  <si>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</si>
  <si>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</si>
  <si>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</si>
  <si>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</si>
  <si>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</si>
  <si>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</si>
  <si>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</si>
  <si>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</si>
  <si>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</si>
  <si>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</si>
  <si>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</si>
  <si>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</si>
  <si>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</si>
  <si>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</si>
  <si>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</si>
  <si>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</si>
  <si>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</si>
  <si>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</si>
  <si>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</si>
  <si>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</si>
  <si>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</si>
  <si>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</si>
  <si>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</si>
  <si>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</si>
  <si>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</si>
  <si>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</si>
  <si>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</si>
  <si>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</si>
  <si>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</si>
  <si>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</si>
  <si>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</si>
  <si>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</si>
  <si>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</si>
  <si>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</si>
  <si>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</si>
  <si>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</si>
  <si>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</si>
  <si>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</si>
  <si>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</si>
  <si>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</si>
  <si>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</si>
  <si>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</si>
  <si>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</si>
  <si>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</si>
  <si>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</si>
  <si>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</si>
  <si>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</si>
  <si>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</si>
  <si>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</si>
  <si>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</si>
  <si>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</si>
  <si>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</si>
  <si>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</si>
  <si>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</si>
  <si>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</si>
  <si>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</si>
  <si>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</si>
  <si>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</si>
  <si>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</si>
  <si>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</si>
  <si>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</si>
  <si>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</si>
  <si>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</si>
  <si>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</si>
  <si>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</si>
  <si>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</si>
  <si>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</si>
  <si>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</si>
  <si>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</si>
  <si>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</si>
  <si>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</si>
  <si>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</si>
  <si>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</si>
  <si>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</si>
  <si>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</si>
  <si>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</si>
  <si>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</si>
  <si>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</si>
  <si>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</si>
  <si>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</si>
  <si>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</si>
  <si>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</si>
  <si>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</si>
  <si>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</si>
  <si>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</si>
  <si>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</si>
  <si>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</si>
  <si>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</si>
  <si>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</si>
  <si>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</si>
  <si>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</si>
  <si>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</si>
  <si>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</si>
  <si>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</si>
  <si>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</si>
  <si>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</si>
  <si>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</si>
  <si>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</si>
  <si>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</si>
  <si>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</si>
  <si>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</si>
  <si>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</si>
  <si>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</si>
  <si>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</si>
  <si>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</si>
  <si>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</si>
  <si>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</si>
  <si>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</si>
  <si>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</si>
  <si>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</si>
  <si>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</si>
  <si>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</si>
  <si>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</si>
  <si>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</si>
  <si>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</si>
  <si>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</si>
  <si>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</si>
  <si>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</si>
  <si>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</si>
  <si>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</si>
  <si>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</si>
  <si>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</si>
  <si>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</si>
  <si>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</si>
  <si>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</si>
  <si>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</si>
  <si>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</si>
  <si>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</si>
  <si>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</si>
  <si>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</si>
  <si>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</si>
  <si>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</si>
  <si>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</si>
  <si>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</si>
  <si>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</si>
  <si>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</si>
  <si>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</si>
  <si>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</si>
  <si>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</si>
  <si>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</si>
  <si>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</si>
  <si>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</si>
  <si>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</si>
  <si>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</si>
  <si>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</si>
  <si>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</si>
  <si>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</si>
  <si>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</si>
  <si>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</si>
  <si>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</si>
  <si>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</si>
  <si>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</si>
  <si>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</si>
  <si>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</si>
  <si>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</si>
  <si>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</si>
  <si>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</si>
  <si>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</si>
  <si>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</si>
  <si>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</si>
  <si>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</si>
  <si>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</si>
  <si>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</si>
  <si>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</si>
  <si>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</si>
  <si>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</si>
  <si>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</si>
  <si>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</si>
  <si>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</si>
  <si>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</si>
  <si>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</si>
  <si>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</si>
  <si>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</si>
  <si>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</si>
  <si>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</si>
  <si>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</si>
  <si>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</si>
  <si>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</si>
  <si>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</si>
  <si>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</si>
  <si>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</si>
  <si>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</si>
  <si>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</si>
  <si>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</si>
  <si>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</si>
  <si>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</si>
  <si>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</si>
  <si>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</si>
  <si>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</si>
  <si>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</si>
  <si>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</si>
  <si>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</si>
  <si>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</si>
  <si>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</si>
  <si>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</si>
  <si>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</si>
  <si>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</si>
  <si>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</si>
  <si>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</si>
  <si>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</si>
  <si>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</si>
  <si>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</si>
  <si>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</si>
  <si>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</si>
  <si>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</si>
  <si>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</si>
  <si>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</si>
  <si>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</si>
  <si>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</si>
  <si>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</si>
  <si>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</si>
  <si>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</si>
  <si>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</si>
  <si>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</si>
  <si>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</si>
  <si>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</si>
  <si>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</si>
  <si>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</si>
  <si>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</si>
  <si>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</si>
  <si>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</si>
  <si>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</si>
  <si>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</si>
  <si>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</si>
  <si>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</si>
  <si>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</si>
  <si>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</si>
  <si>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</si>
  <si>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</si>
  <si>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</si>
  <si>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</si>
  <si>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</si>
  <si>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</si>
  <si>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</si>
  <si>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</si>
  <si>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</si>
  <si>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</si>
  <si>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</si>
  <si>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</si>
  <si>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</si>
  <si>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</si>
  <si>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</si>
  <si>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</si>
  <si>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</si>
  <si>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</si>
  <si>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</si>
  <si>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</si>
  <si>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</si>
  <si>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</si>
  <si>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</si>
  <si>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</si>
  <si>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</si>
  <si>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</si>
  <si>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</si>
  <si>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</si>
  <si>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</si>
  <si>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</si>
  <si>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</si>
  <si>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</si>
  <si>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</si>
  <si>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</si>
  <si>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</si>
  <si>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</si>
  <si>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</si>
  <si>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</si>
  <si>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</si>
  <si>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</si>
  <si>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</si>
  <si>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</si>
  <si>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</si>
  <si>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</si>
  <si>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</si>
  <si>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</si>
  <si>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</si>
  <si>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</si>
  <si>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</si>
  <si>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</si>
  <si>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</si>
  <si>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</si>
  <si>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</si>
  <si>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</si>
  <si>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</si>
  <si>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</si>
  <si>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</si>
  <si>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</si>
  <si>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</si>
  <si>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</si>
  <si>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</si>
  <si>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</si>
  <si>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</si>
  <si>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</si>
  <si>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</si>
  <si>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</si>
  <si>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</si>
  <si>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</si>
  <si>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</si>
  <si>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</si>
  <si>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</si>
  <si>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</si>
  <si>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</si>
  <si>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</si>
  <si>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</si>
  <si>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</si>
  <si>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</si>
  <si>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</si>
  <si>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</si>
  <si>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</si>
  <si>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</si>
  <si>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</si>
  <si>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</si>
  <si>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</si>
  <si>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</si>
  <si>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</si>
  <si>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</si>
  <si>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</si>
  <si>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</si>
  <si>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</si>
  <si>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</si>
  <si>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</si>
  <si>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</si>
  <si>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</si>
  <si>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</si>
  <si>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</si>
  <si>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</si>
  <si>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</si>
  <si>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</si>
  <si>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</si>
  <si>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</si>
  <si>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</si>
  <si>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</si>
  <si>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</si>
  <si>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</si>
  <si>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</si>
  <si>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</si>
  <si>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</si>
  <si>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</si>
  <si>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</si>
  <si>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</si>
  <si>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</si>
  <si>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</si>
  <si>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</si>
  <si>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</si>
  <si>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</si>
  <si>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</si>
  <si>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</si>
  <si>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</si>
  <si>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</si>
  <si>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</si>
  <si>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</si>
  <si>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</si>
  <si>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</si>
  <si>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</si>
  <si>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</si>
  <si>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</si>
  <si>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</si>
  <si>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</si>
  <si>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</si>
  <si>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</si>
  <si>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</si>
  <si>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</si>
  <si>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</si>
  <si>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</si>
  <si>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</si>
  <si>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</si>
  <si>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</si>
  <si>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</si>
  <si>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</si>
  <si>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</si>
  <si>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</si>
  <si>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</si>
  <si>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</si>
  <si>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</si>
  <si>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</si>
  <si>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</si>
  <si>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</si>
  <si>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</si>
  <si>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</si>
  <si>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</si>
  <si>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</si>
  <si>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</si>
  <si>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</si>
  <si>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</si>
  <si>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</si>
  <si>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</si>
  <si>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</si>
  <si>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</si>
  <si>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</si>
  <si>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</si>
  <si>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</si>
  <si>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</si>
  <si>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</si>
  <si>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</si>
  <si>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</si>
  <si>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</si>
  <si>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</si>
  <si>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</si>
  <si>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</si>
  <si>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</si>
  <si>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</si>
  <si>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</si>
  <si>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</si>
  <si>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</si>
  <si>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</si>
  <si>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</si>
  <si>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</si>
  <si>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</si>
  <si>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</si>
  <si>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</si>
  <si>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</si>
  <si>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</si>
  <si>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</si>
  <si>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</si>
  <si>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</si>
  <si>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</si>
  <si>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</si>
  <si>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</si>
  <si>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</si>
  <si>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</si>
  <si>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</si>
  <si>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</si>
  <si>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</si>
  <si>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</si>
  <si>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</si>
  <si>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</si>
  <si>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</si>
  <si>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</si>
  <si>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</si>
  <si>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</si>
  <si>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</si>
  <si>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</si>
  <si>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</si>
  <si>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</si>
  <si>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</si>
  <si>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</si>
  <si>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</si>
  <si>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</si>
  <si>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</si>
  <si>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</si>
  <si>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</si>
  <si>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</si>
  <si>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</si>
  <si>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</si>
  <si>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</si>
  <si>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</si>
  <si>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</si>
  <si>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</si>
  <si>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</si>
  <si>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</si>
  <si>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</si>
  <si>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</si>
  <si>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</si>
  <si>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</si>
  <si>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</si>
  <si>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</si>
  <si>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</si>
  <si>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</si>
  <si>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</si>
  <si>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</si>
  <si>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</si>
  <si>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</si>
  <si>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</si>
  <si>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</si>
  <si>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</si>
  <si>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</si>
  <si>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</si>
  <si>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</si>
  <si>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</si>
  <si>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</si>
  <si>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</si>
  <si>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</si>
  <si>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</si>
  <si>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</si>
  <si>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</si>
  <si>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</si>
  <si>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</si>
  <si>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</si>
  <si>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</si>
  <si>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</si>
  <si>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</si>
  <si>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</si>
  <si>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</si>
  <si>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</si>
  <si>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</si>
  <si>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</si>
  <si>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</si>
  <si>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</si>
  <si>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</si>
  <si>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</si>
  <si>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</si>
  <si>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</si>
  <si>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</si>
  <si>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</si>
  <si>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</si>
  <si>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</si>
  <si>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</si>
  <si>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</si>
  <si>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</si>
  <si>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</si>
  <si>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</si>
  <si>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</si>
  <si>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</si>
  <si>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</si>
  <si>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</si>
  <si>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</si>
  <si>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</si>
  <si>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</si>
  <si>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</si>
  <si>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</si>
  <si>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</si>
  <si>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</si>
  <si>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</si>
  <si>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</si>
  <si>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</si>
  <si>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</si>
  <si>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</si>
  <si>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</si>
  <si>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</si>
  <si>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</si>
  <si>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</si>
  <si>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</si>
  <si>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</si>
  <si>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</si>
  <si>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</si>
  <si>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</si>
  <si>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</si>
  <si>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</si>
  <si>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</si>
  <si>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</si>
  <si>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</si>
  <si>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</si>
  <si>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</si>
  <si>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</si>
  <si>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</si>
  <si>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</si>
  <si>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</si>
  <si>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</si>
  <si>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</si>
  <si>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</si>
  <si>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</si>
  <si>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</si>
  <si>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</si>
  <si>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</si>
  <si>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</si>
  <si>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</si>
  <si>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</si>
  <si>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</si>
  <si>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</si>
  <si>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</si>
  <si>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</si>
  <si>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</si>
  <si>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</si>
  <si>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</si>
  <si>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</si>
  <si>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</si>
  <si>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</si>
  <si>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</si>
  <si>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</si>
  <si>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</si>
  <si>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</si>
  <si>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</si>
  <si>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</si>
  <si>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</si>
  <si>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</si>
  <si>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</si>
  <si>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</si>
  <si>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</si>
  <si>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</si>
  <si>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</si>
  <si>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</si>
  <si>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</si>
  <si>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</si>
  <si>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</si>
  <si>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</si>
  <si>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</si>
  <si>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</si>
  <si>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</si>
  <si>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</si>
  <si>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</si>
  <si>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</si>
  <si>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</si>
  <si>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</si>
  <si>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</si>
  <si>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</si>
  <si>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</si>
  <si>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</si>
  <si>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</si>
  <si>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</si>
  <si>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</si>
  <si>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</si>
  <si>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</si>
  <si>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</si>
  <si>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</si>
  <si>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</si>
  <si>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</si>
  <si>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</si>
  <si>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</si>
  <si>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</si>
  <si>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</si>
  <si>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</si>
  <si>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</si>
  <si>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</si>
  <si>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</si>
  <si>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</si>
  <si>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</si>
  <si>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</si>
  <si>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</si>
  <si>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</si>
  <si>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</si>
  <si>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</si>
  <si>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</si>
  <si>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</si>
  <si>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</si>
  <si>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</si>
  <si>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</si>
  <si>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</si>
  <si>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</si>
  <si>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</si>
  <si>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</si>
  <si>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</si>
  <si>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</si>
  <si>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</si>
  <si>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</si>
  <si>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</si>
  <si>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</si>
  <si>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</si>
  <si>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</si>
  <si>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</si>
  <si>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</si>
  <si>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</si>
  <si>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</si>
  <si>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</si>
  <si>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</si>
  <si>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</si>
  <si>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</si>
  <si>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</si>
  <si>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</si>
  <si>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</si>
  <si>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</si>
  <si>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</si>
  <si>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</si>
  <si>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</si>
  <si>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</si>
  <si>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</si>
  <si>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</si>
  <si>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</si>
  <si>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</si>
  <si>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</si>
  <si>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</si>
  <si>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</si>
  <si>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</si>
  <si>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</si>
  <si>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</si>
  <si>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</si>
  <si>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</si>
  <si>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</si>
  <si>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</si>
  <si>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</si>
  <si>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</si>
  <si>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</si>
  <si>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</si>
  <si>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</si>
  <si>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</si>
  <si>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</si>
  <si>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</si>
  <si>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</si>
  <si>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</si>
  <si>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</si>
  <si>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</si>
  <si>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</si>
  <si>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</si>
  <si>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</si>
  <si>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</si>
  <si>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</si>
  <si>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</si>
  <si>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</si>
  <si>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</si>
  <si>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</si>
  <si>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</si>
  <si>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</si>
  <si>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</si>
  <si>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</si>
  <si>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</si>
  <si>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</si>
  <si>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</si>
  <si>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</si>
  <si>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</si>
  <si>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</si>
  <si>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</si>
  <si>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</si>
  <si>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</si>
  <si>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</si>
  <si>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</si>
  <si>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</si>
  <si>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</si>
  <si>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</si>
  <si>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</si>
  <si>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</si>
  <si>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</si>
  <si>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</si>
  <si>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</si>
  <si>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</si>
  <si>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</si>
  <si>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</si>
  <si>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</si>
  <si>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</si>
  <si>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</si>
  <si>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</si>
  <si>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</si>
  <si>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</si>
  <si>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</si>
  <si>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</si>
  <si>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</si>
  <si>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</si>
  <si>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</si>
  <si>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</si>
  <si>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</si>
  <si>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</si>
  <si>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</si>
  <si>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</si>
  <si>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</si>
  <si>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</si>
  <si>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</si>
  <si>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</si>
  <si>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</si>
  <si>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</si>
  <si>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</si>
  <si>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</si>
  <si>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</si>
  <si>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</si>
  <si>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</si>
  <si>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</si>
  <si>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</si>
  <si>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</si>
  <si>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</si>
  <si>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</si>
  <si>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</si>
  <si>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</si>
  <si>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</si>
  <si>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</si>
  <si>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</si>
  <si>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</si>
  <si>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</si>
  <si>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</si>
  <si>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</si>
  <si>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</si>
  <si>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</si>
  <si>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</si>
  <si>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</si>
  <si>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</si>
  <si>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</si>
  <si>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</si>
  <si>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</si>
  <si>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</si>
  <si>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</si>
  <si>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</si>
  <si>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</si>
  <si>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</si>
  <si>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</si>
  <si>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</si>
  <si>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</si>
  <si>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</si>
  <si>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</si>
  <si>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</si>
  <si>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</si>
  <si>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</si>
  <si>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</si>
  <si>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</si>
  <si>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</si>
  <si>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</si>
  <si>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</si>
  <si>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</si>
  <si>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</si>
  <si>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</si>
  <si>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</si>
  <si>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</si>
  <si>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</si>
  <si>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</si>
  <si>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</si>
  <si>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</si>
  <si>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</si>
  <si>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</si>
  <si>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</si>
  <si>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</si>
  <si>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</si>
  <si>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</si>
  <si>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</si>
  <si>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</si>
  <si>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</si>
  <si>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</si>
  <si>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</si>
  <si>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</si>
  <si>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</si>
  <si>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</si>
  <si>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</si>
  <si>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</si>
  <si>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</si>
  <si>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</si>
  <si>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</si>
  <si>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</si>
  <si>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</si>
  <si>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</si>
  <si>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</si>
  <si>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</si>
  <si>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</si>
  <si>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</si>
  <si>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</si>
  <si>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</si>
  <si>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</si>
  <si>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</si>
  <si>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</si>
  <si>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</si>
  <si>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</si>
  <si>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</si>
  <si>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</si>
  <si>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</si>
  <si>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</si>
  <si>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</si>
  <si>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</si>
  <si>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</si>
  <si>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</si>
  <si>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</si>
  <si>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</si>
  <si>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</si>
  <si>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</si>
  <si>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</si>
  <si>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</si>
  <si>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</si>
  <si>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</si>
  <si>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</si>
  <si>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</si>
  <si>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</si>
  <si>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</si>
  <si>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</si>
  <si>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</si>
  <si>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</si>
  <si>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</si>
  <si>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</si>
  <si>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</si>
  <si>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</si>
  <si>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</si>
  <si>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</si>
  <si>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</si>
  <si>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</si>
  <si>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</si>
  <si>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</si>
  <si>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</si>
  <si>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</si>
  <si>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</si>
  <si>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</si>
  <si>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</si>
  <si>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</si>
  <si>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</si>
  <si>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</si>
  <si>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</si>
  <si>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</si>
  <si>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</si>
  <si>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</si>
  <si>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</si>
  <si>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</si>
  <si>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</si>
  <si>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</si>
  <si>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</si>
  <si>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</si>
  <si>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</si>
  <si>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</si>
  <si>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</si>
  <si>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</si>
  <si>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</si>
  <si>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</si>
  <si>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</si>
  <si>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</si>
  <si>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</si>
  <si>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</si>
  <si>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</si>
  <si>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</si>
  <si>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</si>
  <si>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</si>
  <si>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</si>
  <si>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</si>
  <si>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</si>
  <si>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</si>
  <si>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</si>
  <si>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</si>
  <si>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</si>
  <si>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</si>
  <si>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</si>
  <si>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</si>
  <si>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</si>
  <si>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</si>
  <si>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</si>
  <si>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</si>
  <si>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</si>
  <si>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</si>
  <si>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</si>
  <si>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</si>
  <si>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</si>
  <si>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</si>
  <si>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</si>
  <si>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</si>
  <si>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</si>
  <si>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</si>
  <si>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</si>
  <si>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</si>
  <si>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</si>
  <si>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</si>
  <si>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</si>
  <si>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</si>
  <si>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</si>
  <si>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</si>
  <si>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</si>
  <si>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</si>
  <si>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</si>
  <si>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</si>
  <si>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</si>
  <si>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</si>
  <si>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</si>
  <si>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</si>
  <si>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</si>
  <si>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</si>
  <si>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</si>
  <si>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</si>
  <si>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</si>
  <si>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</si>
  <si>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</si>
  <si>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</si>
  <si>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</si>
  <si>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</si>
  <si>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</si>
  <si>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</si>
  <si>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</si>
  <si>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</si>
  <si>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</si>
  <si>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</si>
  <si>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</si>
  <si>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</si>
  <si>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</si>
  <si>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</si>
  <si>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</si>
  <si>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</si>
  <si>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</si>
  <si>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</si>
  <si>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</si>
  <si>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</si>
  <si>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</si>
  <si>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</si>
  <si>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</si>
  <si>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</si>
  <si>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</si>
  <si>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</si>
  <si>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</si>
  <si>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</si>
  <si>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</si>
  <si>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</si>
  <si>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</si>
  <si>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</si>
  <si>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</si>
  <si>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</si>
  <si>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</si>
  <si>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</si>
  <si>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</si>
  <si>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</si>
  <si>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</si>
  <si>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</si>
  <si>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</si>
  <si>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</si>
  <si>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</si>
  <si>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</si>
  <si>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</si>
  <si>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</si>
  <si>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</si>
  <si>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</si>
  <si>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</si>
  <si>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</si>
  <si>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</si>
  <si>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</si>
  <si>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</si>
  <si>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</si>
  <si>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</si>
  <si>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</si>
  <si>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</si>
  <si>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</si>
  <si>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</si>
  <si>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</si>
  <si>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</si>
  <si>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</si>
  <si>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</si>
  <si>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</si>
  <si>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</si>
  <si>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</si>
  <si>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</si>
  <si>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</si>
  <si>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</si>
  <si>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</si>
  <si>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</si>
  <si>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</si>
  <si>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</si>
  <si>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</si>
  <si>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</si>
  <si>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</si>
  <si>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</si>
  <si>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</si>
  <si>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</si>
  <si>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</si>
  <si>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</si>
  <si>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</si>
  <si>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</si>
  <si>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</si>
  <si>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</si>
  <si>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</si>
  <si>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</si>
  <si>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</si>
  <si>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</si>
  <si>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</si>
  <si>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</si>
  <si>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</si>
  <si>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</si>
  <si>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</si>
  <si>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</si>
  <si>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</si>
  <si>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</si>
  <si>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</si>
  <si>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</si>
  <si>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</si>
  <si>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</si>
  <si>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</si>
  <si>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</si>
  <si>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</si>
  <si>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</si>
  <si>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</si>
  <si>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</si>
  <si>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</si>
  <si>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</si>
  <si>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</si>
  <si>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</si>
  <si>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</si>
  <si>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</si>
  <si>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</si>
  <si>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</si>
  <si>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</si>
  <si>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</si>
  <si>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</si>
  <si>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</si>
  <si>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</si>
  <si>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</si>
  <si>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</si>
  <si>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</si>
  <si>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</si>
  <si>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</si>
  <si>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</si>
  <si>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</si>
  <si>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</si>
  <si>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</si>
  <si>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</si>
  <si>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</si>
  <si>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</si>
  <si>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</si>
  <si>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</si>
  <si>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</si>
  <si>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</si>
  <si>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</si>
  <si>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</si>
  <si>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</si>
  <si>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</si>
  <si>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</si>
  <si>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</si>
  <si>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</si>
  <si>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</si>
  <si>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</si>
  <si>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</si>
  <si>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</si>
  <si>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</si>
  <si>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</si>
  <si>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</si>
  <si>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</si>
  <si>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</si>
  <si>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</si>
  <si>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</si>
  <si>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</si>
  <si>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</si>
  <si>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</si>
  <si>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</si>
  <si>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</si>
  <si>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</si>
  <si>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</si>
  <si>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</si>
  <si>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</si>
  <si>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</si>
  <si>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</si>
  <si>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</si>
  <si>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</si>
  <si>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</si>
  <si>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</si>
  <si>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</si>
  <si>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</si>
  <si>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</si>
  <si>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</si>
  <si>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</si>
  <si>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</si>
  <si>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</si>
  <si>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</si>
  <si>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</si>
  <si>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</si>
  <si>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</si>
  <si>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</si>
  <si>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</si>
  <si>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</si>
  <si>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</si>
  <si>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</si>
  <si>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</si>
  <si>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</si>
  <si>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</si>
  <si>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</si>
  <si>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</si>
  <si>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</si>
  <si>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</si>
  <si>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</si>
  <si>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</si>
  <si>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</si>
  <si>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</si>
  <si>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</si>
  <si>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</si>
  <si>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</si>
  <si>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</si>
  <si>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</si>
  <si>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</si>
  <si>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</si>
  <si>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</si>
  <si>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</si>
  <si>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</si>
  <si>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</si>
  <si>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</si>
  <si>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</si>
  <si>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</si>
  <si>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</si>
  <si>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</si>
  <si>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</si>
  <si>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</si>
  <si>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</si>
  <si>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</si>
  <si>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</si>
  <si>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</si>
  <si>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</si>
  <si>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</si>
  <si>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</si>
  <si>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</si>
  <si>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</si>
  <si>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</si>
  <si>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</si>
  <si>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</si>
  <si>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</si>
  <si>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</si>
  <si>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</si>
  <si>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</si>
  <si>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</si>
  <si>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</si>
  <si>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</si>
  <si>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</si>
  <si>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</si>
  <si>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</si>
  <si>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</si>
  <si>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</si>
  <si>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</si>
  <si>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</si>
  <si>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</si>
  <si>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</si>
  <si>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</si>
  <si>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</si>
  <si>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</si>
  <si>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</si>
  <si>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</si>
  <si>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</si>
  <si>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</si>
  <si>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</si>
  <si>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</si>
  <si>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</si>
  <si>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</si>
  <si>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</si>
  <si>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</si>
  <si>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</si>
  <si>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</si>
  <si>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</si>
  <si>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</si>
  <si>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</si>
  <si>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</si>
  <si>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</si>
  <si>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</si>
  <si>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</si>
  <si>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</si>
  <si>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</si>
  <si>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</si>
  <si>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</si>
  <si>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</si>
  <si>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</si>
  <si>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</si>
  <si>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</si>
  <si>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</si>
  <si>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</si>
  <si>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</si>
  <si>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</si>
  <si>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</si>
  <si>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</si>
  <si>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</si>
  <si>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</si>
  <si>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</si>
  <si>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</si>
  <si>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</si>
  <si>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</si>
  <si>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</si>
  <si>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</si>
  <si>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</si>
  <si>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</si>
  <si>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</si>
  <si>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</si>
  <si>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</si>
  <si>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</si>
  <si>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</si>
  <si>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</si>
  <si>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</si>
  <si>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</si>
  <si>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</si>
  <si>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</si>
  <si>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</si>
  <si>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</si>
  <si>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</si>
  <si>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</si>
  <si>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</si>
  <si>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</si>
  <si>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</si>
  <si>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</si>
  <si>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</si>
  <si>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</si>
  <si>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</si>
  <si>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</si>
  <si>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</si>
  <si>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</si>
  <si>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</si>
  <si>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</si>
  <si>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</si>
  <si>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</si>
  <si>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</si>
  <si>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</si>
  <si>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</si>
  <si>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</si>
  <si>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</si>
  <si>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</si>
  <si>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</si>
  <si>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</si>
  <si>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</si>
  <si>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</si>
  <si>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</si>
  <si>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</si>
  <si>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</si>
  <si>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</si>
  <si>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</si>
  <si>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</si>
  <si>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</si>
  <si>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</si>
  <si>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</si>
  <si>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</si>
  <si>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</si>
  <si>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</si>
  <si>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</si>
  <si>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</si>
  <si>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</si>
  <si>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</si>
  <si>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</si>
  <si>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</si>
  <si>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</si>
  <si>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</si>
  <si>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</si>
  <si>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</si>
  <si>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</si>
  <si>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</si>
  <si>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</si>
  <si>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</si>
  <si>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</si>
  <si>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</si>
  <si>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</si>
  <si>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</si>
  <si>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</si>
  <si>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</si>
  <si>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</si>
  <si>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</si>
  <si>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</si>
  <si>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</si>
  <si>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</si>
  <si>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</si>
  <si>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</si>
  <si>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</si>
  <si>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</si>
  <si>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</si>
  <si>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</si>
  <si>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</si>
  <si>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</si>
  <si>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</si>
  <si>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</si>
  <si>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</si>
  <si>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</si>
  <si>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</si>
  <si>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</si>
  <si>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</si>
  <si>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</si>
  <si>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</si>
  <si>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</si>
  <si>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</si>
  <si>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</si>
  <si>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</si>
  <si>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</si>
  <si>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</si>
  <si>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</si>
  <si>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</si>
  <si>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</si>
  <si>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</si>
  <si>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</si>
  <si>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</si>
  <si>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</si>
  <si>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</si>
  <si>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</si>
  <si>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</si>
  <si>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</si>
  <si>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</si>
  <si>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</si>
  <si>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</si>
  <si>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</si>
  <si>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</si>
  <si>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</si>
  <si>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</si>
  <si>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</si>
  <si>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</si>
  <si>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</si>
  <si>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</si>
  <si>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</si>
  <si>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</si>
  <si>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</si>
  <si>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</si>
  <si>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</si>
  <si>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</si>
  <si>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</si>
  <si>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</si>
  <si>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</si>
  <si>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</si>
  <si>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</si>
  <si>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</si>
  <si>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</si>
  <si>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</si>
  <si>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</si>
  <si>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</si>
  <si>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</si>
  <si>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</si>
  <si>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</si>
  <si>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</si>
  <si>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</si>
  <si>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</si>
  <si>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</si>
  <si>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</si>
  <si>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</si>
  <si>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</si>
  <si>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</si>
  <si>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</si>
  <si>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</si>
  <si>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</si>
  <si>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</si>
  <si>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</si>
  <si>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</si>
  <si>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</si>
  <si>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</si>
  <si>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</si>
  <si>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</si>
  <si>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</si>
  <si>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</si>
  <si>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</si>
  <si>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</si>
  <si>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</si>
  <si>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</si>
  <si>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</si>
  <si>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</si>
  <si>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</si>
  <si>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</si>
  <si>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</si>
  <si>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</si>
  <si>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</si>
  <si>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</si>
  <si>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</si>
  <si>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</si>
  <si>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</si>
  <si>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</si>
  <si>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</si>
  <si>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</si>
  <si>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</si>
  <si>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</si>
  <si>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</si>
  <si>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</si>
  <si>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</si>
  <si>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</si>
  <si>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</si>
  <si>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</si>
  <si>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</si>
  <si>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</si>
  <si>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</si>
  <si>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</si>
  <si>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</si>
  <si>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</si>
  <si>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</si>
  <si>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</si>
  <si>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</si>
  <si>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</si>
  <si>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</si>
  <si>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</si>
  <si>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</si>
  <si>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</si>
  <si>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</si>
  <si>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</si>
  <si>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</si>
  <si>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</si>
  <si>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</si>
  <si>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</si>
  <si>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</si>
  <si>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</si>
  <si>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</si>
  <si>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</si>
  <si>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</si>
  <si>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</si>
  <si>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</si>
  <si>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</si>
  <si>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</si>
  <si>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</si>
  <si>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</si>
  <si>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</si>
  <si>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</si>
  <si>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</si>
  <si>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</si>
  <si>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</si>
  <si>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</si>
  <si>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</si>
  <si>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</si>
  <si>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</si>
  <si>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</si>
  <si>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</si>
  <si>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</si>
  <si>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</si>
  <si>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</si>
  <si>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</si>
  <si>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</si>
  <si>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</si>
  <si>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</si>
  <si>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</si>
  <si>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</si>
  <si>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</si>
  <si>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</si>
  <si>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</si>
  <si>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</si>
  <si>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</si>
  <si>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</si>
  <si>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</si>
  <si>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</si>
  <si>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</si>
  <si>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</si>
  <si>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</si>
  <si>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</si>
  <si>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</si>
  <si>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</si>
  <si>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</si>
  <si>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</si>
  <si>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</si>
  <si>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</si>
  <si>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</si>
  <si>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</si>
  <si>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</si>
  <si>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</si>
  <si>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</si>
  <si>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</si>
  <si>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</si>
  <si>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</si>
  <si>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</si>
  <si>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</si>
  <si>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</si>
  <si>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</si>
  <si>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</si>
  <si>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</si>
  <si>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</si>
  <si>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</si>
  <si>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</si>
  <si>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</si>
  <si>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</si>
  <si>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</si>
  <si>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</si>
  <si>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</si>
  <si>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</si>
  <si>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</si>
  <si>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</si>
  <si>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</si>
  <si>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</si>
  <si>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</si>
  <si>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</si>
  <si>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</si>
  <si>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</si>
  <si>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</si>
  <si>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</si>
  <si>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</si>
  <si>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</si>
  <si>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</si>
  <si>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</si>
  <si>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</si>
  <si>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</si>
  <si>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</si>
  <si>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</si>
  <si>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</si>
  <si>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</si>
  <si>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</si>
  <si>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</si>
  <si>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</si>
  <si>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</si>
  <si>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</si>
  <si>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</si>
  <si>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</si>
  <si>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</si>
  <si>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</si>
  <si>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</si>
  <si>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</si>
  <si>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</si>
  <si>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</si>
  <si>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</si>
  <si>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</si>
  <si>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</si>
  <si>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</si>
  <si>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</si>
  <si>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</si>
  <si>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</si>
  <si>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</si>
  <si>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</si>
  <si>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</si>
  <si>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</si>
  <si>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</si>
  <si>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</si>
  <si>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</si>
  <si>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</si>
  <si>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</si>
  <si>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</si>
  <si>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</si>
  <si>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</si>
  <si>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</si>
  <si>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</si>
  <si>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</si>
  <si>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</si>
  <si>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</si>
  <si>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</si>
  <si>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</si>
  <si>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</si>
  <si>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</si>
  <si>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</si>
  <si>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</si>
  <si>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</si>
  <si>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</si>
  <si>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</si>
  <si>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</si>
  <si>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</si>
  <si>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</si>
  <si>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</si>
  <si>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</si>
  <si>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</si>
  <si>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</si>
  <si>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</si>
  <si>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</si>
  <si>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</si>
  <si>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</si>
  <si>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</si>
  <si>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</si>
  <si>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</si>
  <si>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</si>
  <si>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</si>
  <si>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</si>
  <si>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</si>
  <si>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</si>
  <si>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</si>
  <si>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</si>
  <si>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</si>
  <si>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</si>
  <si>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</si>
  <si>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</si>
  <si>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</si>
  <si>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</si>
  <si>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</si>
  <si>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</si>
  <si>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</si>
  <si>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</si>
  <si>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</si>
  <si>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</si>
  <si>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</si>
  <si>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</si>
  <si>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</si>
  <si>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</si>
  <si>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</si>
  <si>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</si>
  <si>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</si>
  <si>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</si>
  <si>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</si>
  <si>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</si>
  <si>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</si>
  <si>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</si>
  <si>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</si>
  <si>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</si>
  <si>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</si>
  <si>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</si>
  <si>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</si>
  <si>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</si>
  <si>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</si>
  <si>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</si>
  <si>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</si>
  <si>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</si>
  <si>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</si>
  <si>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</si>
  <si>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</si>
  <si>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</si>
  <si>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</si>
  <si>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</si>
  <si>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</si>
  <si>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</si>
  <si>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</si>
  <si>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</si>
  <si>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</si>
  <si>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</si>
  <si>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</si>
  <si>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</si>
  <si>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</si>
  <si>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</si>
  <si>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</si>
  <si>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</si>
  <si>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</si>
  <si>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</si>
  <si>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</si>
  <si>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</si>
  <si>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</si>
  <si>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</si>
  <si>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</si>
  <si>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</si>
  <si>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</si>
  <si>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</si>
  <si>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</si>
  <si>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</si>
  <si>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</si>
  <si>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</si>
  <si>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</si>
  <si>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</si>
  <si>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</si>
  <si>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</si>
  <si>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</si>
  <si>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</si>
  <si>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</si>
  <si>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</si>
  <si>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</si>
  <si>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</si>
  <si>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</si>
  <si>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</si>
  <si>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</si>
  <si>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</si>
  <si>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</si>
  <si>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</si>
  <si>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</si>
  <si>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</si>
  <si>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</si>
  <si>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</si>
  <si>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</si>
  <si>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</si>
  <si>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</si>
  <si>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</si>
  <si>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</si>
  <si>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</si>
  <si>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</si>
  <si>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</si>
  <si>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</si>
  <si>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</si>
  <si>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</si>
  <si>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</si>
  <si>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</si>
  <si>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</si>
  <si>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</si>
  <si>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</si>
  <si>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</si>
  <si>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</si>
  <si>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</si>
  <si>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</si>
  <si>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</si>
  <si>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</si>
  <si>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</si>
  <si>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</si>
  <si>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</si>
  <si>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</si>
  <si>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</si>
  <si>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</si>
  <si>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</si>
  <si>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</si>
  <si>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</si>
  <si>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</si>
  <si>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</si>
  <si>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</si>
  <si>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</si>
  <si>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</si>
  <si>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</si>
  <si>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</si>
  <si>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</si>
  <si>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</si>
  <si>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</si>
  <si>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</si>
  <si>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</si>
  <si>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</si>
  <si>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</si>
  <si>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</si>
  <si>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</si>
  <si>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</si>
  <si>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</si>
  <si>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</si>
  <si>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</si>
  <si>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</si>
  <si>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</si>
  <si>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</si>
  <si>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</si>
  <si>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</si>
  <si>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</si>
  <si>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</si>
  <si>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</si>
  <si>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</si>
  <si>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</si>
  <si>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</si>
  <si>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</si>
  <si>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</si>
  <si>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</si>
  <si>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</si>
  <si>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</si>
  <si>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</si>
  <si>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</si>
  <si>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</si>
  <si>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</si>
  <si>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</si>
  <si>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</si>
  <si>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</si>
  <si>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</si>
  <si>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</si>
  <si>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</si>
  <si>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</si>
  <si>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</si>
  <si>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</si>
  <si>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</si>
  <si>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</si>
  <si>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</si>
  <si>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</si>
  <si>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</si>
  <si>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</si>
  <si>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</si>
  <si>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</si>
  <si>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</si>
  <si>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</si>
  <si>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</si>
  <si>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</si>
  <si>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</si>
  <si>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</si>
  <si>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</si>
  <si>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</si>
  <si>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</si>
  <si>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</si>
  <si>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</si>
  <si>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</si>
  <si>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</si>
  <si>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</si>
  <si>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</si>
  <si>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</si>
  <si>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</si>
  <si>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</si>
  <si>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</si>
  <si>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</si>
  <si>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</si>
  <si>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</si>
  <si>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</si>
  <si>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</si>
  <si>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</si>
  <si>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</si>
  <si>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</si>
  <si>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</si>
  <si>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</si>
  <si>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</si>
  <si>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</si>
  <si>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</si>
  <si>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</si>
  <si>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</si>
  <si>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</si>
  <si>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</si>
  <si>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</si>
  <si>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</si>
  <si>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</si>
  <si>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</si>
  <si>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</si>
  <si>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</si>
  <si>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</si>
  <si>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</si>
  <si>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</si>
  <si>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</si>
  <si>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</si>
  <si>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</si>
  <si>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</si>
  <si>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</si>
  <si>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</si>
  <si>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</si>
  <si>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</si>
  <si>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</si>
  <si>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</si>
  <si>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</si>
  <si>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</si>
  <si>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</si>
  <si>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</si>
  <si>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</si>
  <si>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</si>
  <si>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</si>
  <si>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</si>
  <si>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</si>
  <si>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</si>
  <si>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</si>
  <si>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</si>
  <si>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</si>
  <si>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</si>
  <si>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</si>
  <si>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</si>
  <si>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</si>
  <si>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</si>
  <si>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</si>
  <si>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</si>
  <si>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</si>
  <si>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</si>
  <si>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</si>
  <si>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</si>
  <si>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</si>
  <si>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</si>
  <si>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</si>
  <si>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</si>
  <si>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</si>
  <si>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</si>
  <si>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</si>
  <si>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</si>
  <si>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</si>
  <si>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</si>
  <si>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</si>
  <si>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</si>
  <si>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</si>
  <si>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</si>
  <si>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</si>
  <si>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</si>
  <si>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</si>
  <si>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</si>
  <si>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</si>
  <si>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</si>
  <si>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</si>
  <si>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</si>
  <si>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</si>
  <si>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</si>
  <si>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</si>
  <si>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</si>
  <si>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</si>
  <si>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</si>
  <si>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</si>
  <si>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</si>
  <si>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</si>
  <si>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</si>
  <si>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</si>
  <si>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</si>
  <si>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</si>
  <si>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</si>
  <si>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</si>
  <si>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</si>
  <si>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</si>
  <si>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</si>
  <si>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</si>
  <si>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</si>
  <si>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</si>
  <si>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</si>
  <si>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</si>
  <si>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</si>
  <si>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</si>
  <si>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</si>
  <si>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</si>
  <si>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</si>
  <si>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</si>
  <si>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</si>
  <si>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</si>
  <si>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</si>
  <si>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</si>
  <si>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</si>
  <si>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</si>
  <si>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</si>
  <si>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</si>
  <si>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</si>
  <si>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</si>
  <si>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</si>
  <si>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</si>
  <si>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</si>
  <si>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</si>
  <si>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</si>
  <si>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</si>
  <si>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</si>
  <si>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</si>
  <si>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</si>
  <si>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</si>
  <si>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</si>
  <si>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</si>
  <si>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</si>
  <si>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</si>
  <si>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</si>
  <si>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</si>
  <si>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</si>
  <si>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</si>
  <si>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</si>
  <si>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</si>
  <si>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</si>
  <si>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</si>
  <si>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</si>
  <si>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</si>
  <si>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</si>
  <si>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</si>
  <si>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</si>
  <si>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</si>
  <si>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</si>
  <si>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</si>
  <si>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</si>
  <si>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</si>
  <si>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</si>
  <si>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</si>
  <si>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</si>
  <si>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</si>
  <si>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</si>
  <si>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</si>
  <si>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</si>
  <si>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</si>
  <si>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</si>
  <si>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</si>
  <si>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</si>
  <si>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</si>
  <si>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</si>
  <si>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</si>
  <si>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</si>
  <si>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</si>
  <si>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</si>
  <si>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</si>
  <si>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</si>
  <si>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</si>
  <si>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</si>
  <si>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</si>
  <si>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</si>
  <si>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</si>
  <si>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</si>
  <si>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</si>
  <si>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</si>
  <si>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</si>
  <si>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</si>
  <si>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</si>
  <si>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</si>
  <si>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</si>
  <si>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</si>
  <si>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</si>
  <si>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</si>
  <si>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</si>
  <si>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</si>
  <si>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</si>
  <si>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</si>
  <si>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</si>
  <si>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</si>
  <si>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</si>
  <si>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</si>
  <si>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</si>
  <si>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</si>
  <si>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</si>
  <si>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</si>
  <si>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</si>
  <si>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</si>
  <si>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</si>
  <si>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</si>
  <si>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</si>
  <si>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</si>
  <si>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</si>
  <si>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</si>
  <si>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</si>
  <si>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</si>
  <si>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</si>
  <si>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</si>
  <si>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</si>
  <si>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</si>
  <si>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</si>
  <si>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</si>
  <si>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</si>
  <si>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</si>
  <si>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</si>
  <si>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</si>
  <si>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</si>
  <si>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</si>
  <si>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</si>
  <si>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</si>
  <si>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</si>
  <si>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</si>
  <si>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</si>
  <si>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</si>
  <si>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</si>
  <si>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</si>
  <si>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</si>
  <si>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</si>
  <si>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</si>
  <si>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</si>
  <si>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</si>
  <si>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</si>
  <si>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</si>
  <si>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</si>
  <si>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</si>
  <si>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</si>
  <si>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</si>
  <si>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</si>
  <si>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</si>
  <si>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</si>
  <si>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</si>
  <si>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</si>
  <si>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</si>
  <si>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</si>
  <si>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</si>
  <si>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</si>
  <si>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</si>
  <si>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</si>
  <si>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</si>
  <si>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</si>
  <si>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</si>
  <si>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</si>
  <si>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</si>
  <si>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</si>
  <si>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</si>
  <si>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</si>
  <si>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</si>
  <si>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</si>
  <si>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</si>
  <si>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</si>
  <si>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</si>
  <si>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</si>
  <si>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</si>
  <si>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</si>
  <si>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</si>
  <si>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</si>
  <si>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</si>
  <si>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</si>
  <si>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</si>
  <si>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</si>
  <si>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</si>
  <si>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</si>
  <si>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</si>
  <si>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</si>
  <si>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</si>
  <si>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</si>
  <si>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</si>
  <si>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</si>
  <si>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</si>
  <si>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</si>
  <si>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</si>
  <si>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</si>
  <si>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</si>
  <si>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</si>
  <si>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</si>
  <si>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</si>
  <si>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</si>
  <si>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</si>
  <si>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</si>
  <si>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</si>
  <si>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</si>
  <si>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</si>
  <si>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</si>
  <si>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</si>
  <si>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</si>
  <si>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</si>
  <si>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</si>
  <si>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</si>
  <si>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</si>
  <si>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</si>
  <si>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</si>
  <si>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</si>
  <si>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</si>
  <si>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</si>
  <si>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</si>
  <si>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</si>
  <si>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</si>
  <si>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</si>
  <si>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</si>
  <si>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</si>
  <si>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</si>
  <si>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</si>
  <si>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</si>
  <si>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</si>
  <si>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</si>
  <si>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</si>
  <si>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</si>
  <si>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</si>
  <si>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</si>
  <si>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</si>
  <si>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</si>
  <si>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</si>
  <si>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</si>
  <si>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</si>
  <si>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</si>
  <si>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</si>
  <si>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</si>
  <si>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</si>
  <si>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</si>
  <si>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</si>
  <si>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</si>
  <si>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</si>
  <si>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</si>
  <si>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</si>
  <si>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</si>
  <si>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</si>
  <si>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</si>
  <si>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</si>
  <si>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</si>
  <si>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</si>
  <si>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</si>
  <si>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</si>
  <si>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</si>
  <si>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</si>
  <si>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</si>
  <si>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</si>
  <si>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</si>
  <si>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</si>
  <si>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</si>
  <si>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</si>
  <si>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</si>
  <si>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</si>
  <si>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</si>
  <si>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</si>
  <si>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</si>
  <si>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</si>
  <si>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</si>
  <si>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</si>
  <si>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</si>
  <si>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</si>
  <si>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</si>
  <si>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</si>
  <si>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</si>
  <si>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</si>
  <si>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</si>
  <si>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</si>
  <si>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</si>
  <si>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</si>
  <si>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</si>
  <si>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</si>
  <si>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</si>
  <si>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</si>
  <si>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</si>
  <si>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</si>
  <si>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</si>
  <si>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</si>
  <si>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</si>
  <si>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</si>
  <si>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</si>
  <si>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</si>
  <si>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</si>
  <si>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</si>
  <si>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</si>
  <si>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</si>
  <si>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</si>
  <si>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</si>
  <si>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</si>
  <si>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</si>
  <si>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</si>
  <si>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</si>
  <si>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</si>
  <si>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</si>
  <si>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</si>
  <si>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</si>
  <si>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</si>
  <si>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</si>
  <si>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</si>
  <si>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</si>
  <si>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</si>
  <si>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</si>
  <si>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</si>
  <si>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</si>
  <si>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</si>
  <si>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</si>
  <si>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</si>
  <si>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</si>
  <si>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</si>
  <si>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</si>
  <si>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</si>
  <si>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</si>
  <si>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</si>
  <si>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</si>
  <si>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</si>
  <si>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</si>
  <si>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</si>
  <si>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</si>
  <si>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</si>
  <si>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</si>
  <si>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</si>
  <si>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</si>
  <si>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</si>
  <si>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</si>
  <si>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</si>
  <si>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</si>
  <si>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</si>
  <si>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</si>
  <si>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</si>
  <si>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</si>
  <si>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</si>
  <si>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</si>
  <si>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</si>
  <si>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</si>
  <si>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</si>
  <si>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</si>
  <si>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</si>
  <si>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</si>
  <si>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</si>
  <si>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</si>
  <si>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</si>
  <si>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</si>
  <si>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</si>
  <si>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</si>
  <si>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</si>
  <si>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</si>
  <si>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</si>
  <si>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</si>
  <si>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</si>
  <si>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</si>
  <si>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</si>
  <si>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</si>
  <si>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</si>
  <si>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</si>
  <si>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</si>
  <si>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</si>
  <si>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</si>
  <si>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</si>
  <si>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</si>
  <si>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</si>
  <si>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</si>
  <si>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</si>
  <si>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</si>
  <si>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</si>
  <si>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</si>
  <si>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</si>
  <si>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</si>
  <si>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</si>
  <si>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</si>
  <si>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</si>
  <si>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</si>
  <si>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</si>
  <si>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</si>
  <si>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</si>
  <si>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</si>
  <si>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</si>
  <si>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</si>
  <si>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</si>
  <si>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</si>
  <si>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</si>
  <si>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</si>
  <si>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</si>
  <si>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</si>
  <si>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</si>
  <si>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</si>
  <si>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</si>
  <si>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</si>
  <si>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</si>
  <si>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</si>
  <si>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</si>
  <si>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</si>
  <si>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</si>
  <si>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</si>
  <si>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</si>
  <si>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</si>
  <si>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</si>
  <si>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</si>
  <si>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</si>
  <si>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</si>
  <si>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</si>
  <si>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</si>
  <si>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</si>
  <si>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</si>
  <si>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</si>
  <si>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</si>
  <si>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</si>
  <si>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</si>
  <si>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</si>
  <si>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</si>
  <si>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</si>
  <si>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</si>
  <si>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</si>
  <si>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</si>
  <si>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</si>
  <si>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</si>
  <si>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</si>
  <si>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</si>
  <si>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</si>
  <si>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</si>
  <si>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</si>
  <si>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</si>
  <si>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</si>
  <si>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</si>
  <si>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</si>
  <si>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</si>
  <si>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</si>
  <si>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</si>
  <si>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</si>
  <si>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</si>
  <si>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</si>
  <si>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</si>
  <si>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</si>
  <si>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</si>
  <si>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</si>
  <si>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</si>
  <si>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</si>
  <si>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</si>
  <si>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</si>
  <si>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</si>
  <si>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</si>
  <si>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</si>
  <si>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</si>
  <si>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</si>
  <si>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</si>
  <si>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</si>
  <si>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</si>
  <si>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</si>
  <si>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</si>
  <si>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</si>
  <si>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</si>
  <si>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</si>
  <si>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</si>
  <si>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</si>
  <si>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</si>
  <si>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</si>
  <si>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</si>
  <si>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</si>
  <si>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</si>
  <si>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</si>
  <si>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</si>
  <si>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</si>
  <si>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</si>
  <si>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</si>
  <si>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</si>
  <si>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</si>
  <si>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</si>
  <si>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</si>
  <si>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</si>
  <si>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</si>
  <si>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</si>
  <si>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</si>
  <si>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</si>
  <si>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</si>
  <si>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</si>
  <si>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</si>
  <si>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</si>
  <si>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</si>
  <si>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</si>
  <si>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</si>
  <si>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</si>
  <si>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</si>
  <si>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</si>
  <si>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</si>
  <si>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</si>
  <si>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</si>
  <si>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</si>
  <si>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</si>
  <si>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</si>
  <si>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</si>
  <si>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</si>
  <si>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</si>
  <si>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</si>
  <si>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</si>
  <si>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</si>
  <si>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</si>
  <si>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</si>
  <si>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</si>
  <si>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</si>
  <si>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</si>
  <si>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</si>
  <si>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</si>
  <si>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</si>
  <si>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</si>
  <si>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</si>
  <si>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</si>
  <si>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</si>
  <si>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</si>
  <si>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</si>
  <si>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</si>
  <si>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</si>
  <si>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</si>
  <si>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</si>
  <si>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</si>
  <si>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</si>
  <si>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</si>
  <si>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</si>
  <si>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</si>
  <si>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</si>
  <si>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</si>
  <si>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</si>
  <si>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</si>
  <si>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</si>
  <si>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</si>
  <si>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</si>
  <si>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</si>
  <si>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</si>
  <si>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</si>
  <si>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</si>
  <si>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</si>
  <si>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</si>
  <si>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</si>
  <si>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</si>
  <si>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</si>
  <si>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</si>
  <si>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</si>
  <si>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</si>
  <si>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</si>
  <si>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</si>
  <si>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</si>
  <si>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</si>
  <si>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</si>
  <si>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</si>
  <si>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</si>
  <si>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</si>
  <si>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</si>
  <si>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</si>
  <si>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</si>
  <si>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</si>
  <si>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</si>
  <si>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</si>
  <si>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</si>
  <si>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</si>
  <si>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</si>
  <si>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</si>
  <si>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</si>
  <si>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</si>
  <si>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</si>
  <si>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</si>
  <si>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</si>
  <si>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</si>
  <si>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</si>
  <si>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</si>
  <si>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</si>
  <si>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</si>
  <si>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</si>
  <si>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</si>
  <si>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</si>
  <si>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</si>
  <si>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</si>
  <si>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</si>
  <si>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</si>
  <si>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</si>
  <si>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</si>
  <si>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</si>
  <si>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</si>
  <si>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</si>
  <si>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</si>
  <si>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</si>
  <si>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</si>
  <si>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</si>
  <si>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</si>
  <si>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</si>
  <si>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</si>
  <si>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</si>
  <si>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</si>
  <si>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</si>
  <si>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</si>
  <si>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</si>
  <si>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</si>
  <si>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</si>
  <si>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</si>
  <si>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</si>
  <si>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</si>
  <si>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</si>
  <si>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</si>
  <si>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</si>
  <si>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</si>
  <si>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</si>
  <si>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</si>
  <si>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</si>
  <si>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</si>
  <si>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</si>
  <si>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</si>
  <si>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</si>
  <si>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</si>
  <si>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</si>
  <si>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</si>
  <si>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</si>
  <si>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</si>
  <si>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</si>
  <si>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</si>
  <si>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</si>
  <si>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</si>
  <si>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</si>
  <si>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</si>
  <si>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</si>
  <si>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</si>
  <si>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</si>
  <si>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</si>
  <si>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</si>
  <si>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</si>
  <si>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</si>
  <si>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</si>
  <si>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</si>
  <si>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</si>
  <si>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</si>
  <si>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</si>
  <si>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</si>
  <si>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</si>
  <si>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</si>
  <si>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</si>
  <si>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</si>
  <si>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</si>
  <si>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</si>
  <si>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</si>
  <si>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</si>
  <si>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</si>
  <si>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</si>
  <si>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</si>
  <si>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</si>
  <si>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</si>
  <si>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</si>
  <si>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</si>
  <si>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</si>
  <si>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</si>
  <si>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</si>
  <si>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</si>
  <si>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</si>
  <si>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</si>
  <si>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</si>
  <si>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</si>
  <si>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</si>
  <si>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</si>
  <si>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</si>
  <si>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</si>
  <si>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</si>
  <si>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</si>
  <si>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</si>
  <si>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</si>
  <si>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</si>
  <si>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</si>
  <si>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</si>
  <si>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</si>
  <si>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</si>
  <si>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</si>
  <si>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</si>
  <si>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</si>
  <si>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</si>
  <si>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</si>
  <si>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</si>
  <si>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</si>
  <si>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</si>
  <si>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</si>
  <si>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</si>
  <si>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</si>
  <si>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</si>
  <si>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</si>
  <si>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</si>
  <si>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</si>
  <si>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</si>
  <si>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</si>
  <si>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</si>
  <si>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</si>
  <si>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</si>
  <si>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</si>
  <si>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</si>
  <si>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</si>
  <si>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</si>
  <si>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</si>
  <si>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</si>
  <si>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</si>
  <si>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</si>
  <si>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</si>
  <si>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</si>
  <si>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</si>
  <si>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</si>
  <si>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</si>
  <si>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</si>
  <si>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</si>
  <si>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</si>
  <si>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</si>
  <si>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</si>
  <si>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</si>
  <si>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</si>
  <si>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</si>
  <si>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</si>
  <si>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</si>
  <si>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</si>
  <si>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</si>
  <si>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</si>
  <si>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</si>
  <si>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</si>
  <si>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</si>
  <si>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</si>
  <si>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</si>
  <si>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</si>
  <si>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</si>
  <si>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</si>
  <si>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</si>
  <si>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</si>
  <si>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</si>
  <si>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</si>
  <si>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</si>
  <si>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</si>
  <si>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</si>
  <si>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</si>
  <si>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</si>
  <si>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</si>
  <si>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</si>
  <si>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</si>
  <si>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</si>
  <si>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</si>
  <si>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</si>
  <si>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</si>
  <si>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</si>
  <si>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</si>
  <si>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</si>
  <si>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</si>
  <si>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</si>
  <si>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</si>
  <si>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</si>
  <si>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</si>
  <si>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</si>
  <si>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</si>
  <si>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</si>
  <si>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</si>
  <si>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</si>
  <si>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</si>
  <si>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</si>
  <si>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</si>
  <si>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</si>
  <si>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</si>
  <si>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</si>
  <si>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</si>
  <si>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</si>
  <si>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</si>
  <si>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</si>
  <si>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</si>
  <si>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</si>
  <si>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</si>
  <si>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</si>
  <si>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</si>
  <si>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</si>
  <si>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</si>
  <si>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</si>
  <si>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</si>
  <si>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</si>
  <si>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</si>
  <si>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</si>
  <si>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</si>
  <si>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</si>
  <si>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</si>
  <si>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</si>
  <si>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</si>
  <si>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</si>
  <si>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</si>
  <si>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</si>
  <si>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</si>
  <si>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</si>
  <si>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</si>
  <si>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</si>
  <si>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</si>
  <si>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</si>
  <si>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</si>
  <si>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</si>
  <si>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</si>
  <si>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</si>
  <si>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</si>
  <si>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</si>
  <si>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</si>
  <si>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</si>
  <si>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</si>
  <si>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</si>
  <si>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</si>
  <si>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</si>
  <si>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</si>
  <si>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</si>
  <si>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</si>
  <si>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</si>
  <si>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</si>
  <si>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</si>
  <si>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</si>
  <si>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</si>
  <si>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</si>
  <si>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</si>
  <si>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</si>
  <si>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</si>
  <si>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</si>
  <si>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</si>
  <si>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</si>
  <si>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</si>
  <si>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</si>
  <si>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</si>
  <si>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</si>
  <si>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</si>
  <si>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</si>
  <si>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</si>
  <si>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</si>
  <si>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</si>
  <si>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</si>
  <si>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</si>
  <si>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</si>
  <si>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</si>
  <si>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</si>
  <si>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</si>
  <si>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</si>
  <si>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</si>
  <si>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</si>
  <si>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</si>
  <si>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</si>
  <si>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</si>
  <si>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</si>
  <si>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</si>
  <si>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</si>
  <si>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</si>
  <si>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</si>
  <si>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</si>
  <si>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</si>
  <si>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</si>
  <si>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</si>
  <si>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</si>
  <si>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</si>
  <si>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</si>
  <si>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</si>
  <si>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</si>
  <si>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</si>
  <si>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</si>
  <si>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</si>
  <si>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</si>
  <si>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</si>
  <si>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</si>
  <si>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</si>
  <si>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</si>
  <si>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</si>
  <si>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</si>
  <si>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</si>
  <si>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</si>
  <si>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</si>
  <si>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</si>
  <si>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</si>
  <si>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</si>
  <si>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</si>
  <si>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</si>
  <si>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</si>
  <si>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</si>
  <si>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</si>
  <si>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</si>
  <si>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</si>
  <si>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</si>
  <si>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</si>
  <si>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</si>
  <si>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</si>
  <si>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</si>
  <si>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</si>
  <si>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</si>
  <si>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</si>
  <si>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</si>
  <si>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</si>
  <si>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</si>
  <si>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</si>
  <si>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</si>
  <si>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</si>
  <si>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</si>
  <si>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</si>
  <si>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</si>
  <si>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</si>
  <si>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</si>
  <si>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</si>
  <si>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</si>
  <si>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</si>
  <si>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</si>
  <si>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</si>
  <si>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</si>
  <si>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</si>
  <si>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</si>
  <si>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</si>
  <si>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</si>
  <si>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</si>
  <si>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</si>
  <si>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</si>
  <si>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</si>
  <si>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</si>
  <si>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</si>
  <si>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</si>
  <si>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</si>
  <si>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</si>
  <si>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</si>
  <si>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</si>
  <si>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</si>
  <si>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</si>
  <si>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</si>
  <si>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</si>
  <si>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</si>
  <si>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</si>
  <si>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</si>
  <si>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</si>
  <si>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</si>
  <si>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</si>
  <si>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</si>
  <si>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</si>
  <si>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</si>
  <si>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</si>
  <si>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</si>
  <si>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</si>
  <si>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</si>
  <si>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</si>
  <si>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</si>
  <si>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</si>
  <si>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</si>
  <si>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</si>
  <si>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</si>
  <si>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</si>
  <si>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</si>
  <si>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</si>
  <si>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</si>
  <si>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</si>
  <si>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</si>
  <si>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</si>
  <si>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</si>
  <si>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</si>
  <si>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</si>
  <si>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</si>
  <si>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</si>
  <si>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</si>
  <si>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</si>
  <si>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</si>
  <si>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</si>
  <si>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</si>
  <si>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</si>
  <si>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</si>
  <si>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</si>
  <si>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</si>
  <si>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</si>
  <si>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</si>
  <si>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</si>
  <si>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</si>
  <si>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</si>
  <si>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</si>
  <si>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</si>
  <si>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</si>
  <si>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</si>
  <si>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</si>
  <si>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</si>
  <si>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</si>
  <si>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</si>
  <si>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</si>
  <si>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</si>
  <si>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</si>
  <si>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</si>
  <si>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</si>
  <si>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</si>
  <si>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</si>
  <si>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</si>
  <si>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</si>
  <si>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</si>
  <si>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</si>
  <si>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</si>
  <si>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</si>
  <si>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</si>
  <si>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</si>
  <si>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</si>
  <si>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</si>
  <si>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</si>
  <si>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</si>
  <si>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</si>
  <si>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</si>
  <si>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</si>
  <si>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</si>
  <si>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</si>
  <si>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</si>
  <si>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</si>
  <si>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</si>
  <si>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</si>
  <si>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</si>
  <si>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</si>
  <si>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</si>
  <si>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</si>
  <si>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</si>
  <si>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</si>
  <si>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</si>
  <si>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</si>
  <si>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</si>
  <si>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</si>
  <si>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</si>
  <si>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</si>
  <si>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</si>
  <si>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</si>
  <si>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</si>
  <si>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</si>
  <si>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</si>
  <si>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</si>
  <si>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</si>
  <si>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</si>
  <si>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</si>
  <si>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</si>
  <si>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</si>
  <si>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</si>
  <si>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</si>
  <si>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</si>
  <si>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</si>
  <si>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</si>
  <si>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</si>
  <si>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</si>
  <si>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</si>
  <si>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</si>
  <si>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</si>
  <si>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</si>
  <si>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</si>
  <si>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</si>
  <si>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</si>
  <si>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</si>
  <si>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</si>
  <si>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</si>
  <si>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</si>
  <si>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</si>
  <si>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</si>
  <si>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</si>
  <si>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</si>
  <si>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</si>
  <si>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</si>
  <si>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</si>
  <si>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</si>
  <si>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</si>
  <si>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</si>
  <si>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</si>
  <si>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</si>
  <si>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</si>
  <si>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</si>
  <si>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</si>
  <si>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</si>
  <si>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</si>
  <si>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</si>
  <si>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</si>
  <si>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</si>
  <si>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</si>
  <si>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</si>
  <si>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</si>
  <si>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</si>
  <si>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</si>
  <si>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</si>
  <si>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</si>
  <si>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</si>
  <si>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</si>
  <si>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</si>
  <si>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</si>
  <si>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</si>
  <si>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</si>
  <si>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</si>
  <si>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</si>
  <si>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</si>
  <si>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</si>
  <si>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</si>
  <si>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</si>
  <si>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</si>
  <si>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</si>
  <si>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</si>
  <si>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</si>
  <si>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</si>
  <si>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</si>
  <si>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</si>
  <si>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</si>
  <si>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</si>
  <si>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</si>
  <si>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</si>
  <si>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</si>
  <si>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</si>
  <si>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</si>
  <si>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</si>
  <si>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</si>
  <si>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</si>
  <si>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</si>
  <si>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</si>
  <si>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</si>
  <si>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</si>
  <si>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</si>
  <si>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</si>
  <si>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</si>
  <si>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</si>
  <si>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</si>
  <si>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</si>
  <si>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</si>
  <si>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</si>
  <si>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</si>
  <si>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</si>
  <si>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</si>
  <si>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</si>
  <si>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</si>
  <si>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</si>
  <si>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</si>
  <si>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</si>
  <si>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</si>
  <si>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</si>
  <si>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</si>
  <si>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</si>
  <si>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</si>
  <si>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</si>
  <si>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</si>
  <si>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</si>
  <si>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</si>
  <si>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</si>
  <si>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</si>
  <si>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</si>
  <si>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</si>
  <si>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</si>
  <si>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</si>
  <si>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</si>
  <si>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</si>
  <si>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</si>
  <si>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</si>
  <si>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</si>
  <si>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</si>
  <si>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</si>
  <si>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</si>
  <si>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</si>
  <si>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</si>
  <si>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</si>
  <si>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</si>
  <si>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</si>
  <si>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</si>
  <si>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</si>
  <si>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</si>
  <si>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</si>
  <si>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</si>
  <si>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</si>
  <si>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</si>
  <si>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</si>
  <si>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</si>
  <si>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</si>
  <si>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</si>
  <si>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</si>
  <si>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</si>
  <si>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</si>
  <si>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</si>
  <si>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</si>
  <si>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</si>
  <si>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</si>
  <si>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</si>
  <si>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</si>
  <si>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</si>
  <si>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</si>
  <si>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</si>
  <si>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</si>
  <si>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</si>
  <si>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</si>
  <si>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</si>
  <si>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</si>
  <si>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</si>
  <si>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</si>
  <si>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</si>
  <si>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</si>
  <si>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</si>
  <si>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</si>
  <si>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</si>
  <si>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</si>
  <si>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</si>
  <si>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</si>
  <si>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</si>
  <si>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</si>
  <si>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</si>
  <si>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</si>
  <si>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</si>
  <si>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</si>
  <si>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</si>
  <si>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</si>
  <si>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</si>
  <si>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</si>
  <si>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</si>
  <si>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</si>
  <si>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</si>
  <si>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</si>
  <si>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</si>
  <si>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</si>
  <si>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</si>
  <si>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</si>
  <si>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</si>
  <si>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</si>
  <si>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</si>
  <si>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</si>
  <si>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</si>
  <si>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</si>
  <si>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</si>
  <si>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</si>
  <si>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</si>
  <si>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</si>
  <si>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</si>
  <si>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</si>
  <si>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</si>
  <si>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</si>
  <si>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</si>
  <si>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</si>
  <si>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</si>
  <si>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</si>
  <si>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</si>
  <si>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</si>
  <si>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</si>
  <si>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</si>
  <si>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</si>
  <si>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</si>
  <si>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</si>
  <si>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</si>
  <si>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</si>
  <si>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</si>
  <si>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</si>
  <si>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</si>
  <si>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</si>
  <si>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</si>
  <si>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</si>
  <si>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</si>
  <si>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</si>
  <si>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</si>
  <si>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</si>
  <si>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</si>
  <si>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</si>
  <si>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</si>
  <si>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</si>
  <si>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</si>
  <si>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</si>
  <si>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</si>
  <si>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</si>
  <si>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</si>
  <si>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</si>
  <si>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</si>
  <si>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</si>
  <si>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</si>
  <si>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</si>
  <si>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</si>
  <si>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</si>
  <si>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</si>
  <si>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</si>
  <si>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</si>
  <si>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</si>
  <si>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</si>
  <si>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</si>
  <si>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</si>
  <si>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</si>
  <si>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</si>
  <si>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</si>
  <si>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</si>
  <si>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</si>
  <si>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</si>
  <si>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</si>
  <si>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</si>
  <si>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</si>
  <si>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</si>
  <si>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</si>
  <si>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</si>
  <si>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</si>
  <si>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</si>
  <si>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</si>
  <si>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</si>
  <si>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</si>
  <si>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</si>
  <si>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</si>
  <si>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</si>
  <si>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</si>
  <si>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</si>
  <si>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</si>
  <si>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</si>
  <si>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</si>
  <si>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</si>
  <si>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</si>
  <si>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</si>
  <si>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</si>
  <si>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</si>
  <si>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</si>
  <si>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</si>
  <si>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</si>
  <si>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</si>
  <si>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</si>
  <si>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</si>
  <si>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</si>
  <si>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</si>
  <si>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</si>
  <si>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</si>
  <si>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</si>
  <si>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</si>
  <si>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</si>
  <si>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</si>
  <si>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</si>
  <si>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</si>
  <si>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</si>
  <si>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</si>
  <si>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</si>
  <si>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</si>
  <si>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</si>
  <si>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</si>
  <si>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</si>
  <si>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</si>
  <si>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</si>
  <si>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</si>
  <si>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</si>
  <si>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</si>
  <si>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</si>
  <si>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</si>
  <si>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</si>
  <si>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</si>
  <si>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</si>
  <si>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</si>
  <si>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</si>
  <si>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</si>
  <si>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</si>
  <si>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</si>
  <si>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</si>
  <si>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</si>
  <si>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</si>
  <si>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</si>
  <si>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</si>
  <si>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</si>
  <si>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</si>
  <si>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</si>
  <si>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</si>
  <si>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</si>
  <si>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</si>
  <si>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</si>
  <si>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</si>
  <si>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</si>
  <si>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</si>
  <si>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</si>
  <si>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</si>
  <si>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</si>
  <si>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</si>
  <si>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</si>
  <si>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</si>
  <si>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</si>
  <si>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</si>
  <si>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</si>
  <si>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</si>
  <si>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</si>
  <si>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</si>
  <si>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</si>
  <si>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</si>
  <si>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</si>
  <si>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</si>
  <si>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</si>
  <si>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</si>
  <si>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</si>
  <si>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</si>
  <si>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</si>
  <si>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</si>
  <si>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</si>
  <si>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</si>
  <si>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</si>
  <si>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</si>
  <si>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</si>
  <si>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</si>
  <si>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</si>
  <si>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</si>
  <si>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</si>
  <si>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</si>
  <si>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</si>
  <si>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</si>
  <si>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</si>
  <si>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</si>
  <si>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</si>
  <si>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</si>
  <si>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</si>
  <si>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</si>
  <si>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</si>
  <si>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</si>
  <si>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</si>
  <si>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</si>
  <si>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</si>
  <si>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</si>
  <si>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</si>
  <si>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</si>
  <si>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</si>
  <si>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</si>
  <si>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</si>
  <si>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</si>
  <si>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</si>
  <si>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</si>
  <si>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</si>
  <si>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</si>
  <si>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</si>
  <si>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</si>
  <si>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</si>
  <si>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</si>
  <si>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</si>
  <si>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</si>
  <si>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</si>
  <si>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</si>
  <si>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</si>
  <si>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</si>
  <si>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</si>
  <si>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</si>
  <si>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</si>
  <si>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</si>
  <si>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</si>
  <si>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</si>
  <si>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</si>
  <si>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</si>
  <si>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</si>
  <si>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</si>
  <si>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</si>
  <si>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</si>
  <si>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</si>
  <si>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</si>
  <si>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</si>
  <si>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</si>
  <si>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</si>
  <si>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</si>
  <si>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</si>
  <si>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</si>
  <si>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</si>
  <si>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</si>
  <si>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</si>
  <si>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</si>
  <si>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</si>
  <si>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</si>
  <si>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</si>
  <si>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</si>
  <si>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</si>
  <si>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</si>
  <si>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</si>
  <si>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</si>
  <si>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</si>
  <si>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</si>
  <si>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</si>
  <si>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</si>
  <si>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</si>
  <si>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</si>
  <si>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</si>
  <si>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</si>
  <si>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</si>
  <si>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</si>
  <si>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</si>
  <si>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</si>
  <si>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</si>
  <si>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</si>
  <si>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</si>
  <si>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</si>
  <si>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</si>
  <si>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</si>
  <si>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</si>
  <si>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</si>
  <si>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</si>
  <si>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</si>
  <si>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</si>
  <si>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</si>
  <si>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</si>
  <si>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</si>
  <si>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</si>
  <si>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</si>
  <si>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</si>
  <si>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</si>
  <si>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</si>
  <si>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</si>
  <si>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</si>
  <si>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</si>
  <si>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</si>
  <si>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</si>
  <si>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</si>
  <si>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</si>
  <si>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</si>
  <si>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</si>
  <si>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</si>
  <si>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</si>
  <si>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</si>
  <si>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</si>
  <si>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</si>
  <si>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</si>
  <si>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</si>
  <si>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</si>
  <si>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</si>
  <si>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</si>
  <si>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</si>
  <si>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</si>
  <si>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</si>
  <si>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</si>
  <si>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</si>
  <si>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</si>
  <si>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</si>
  <si>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</si>
  <si>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</si>
  <si>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</si>
  <si>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</si>
  <si>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</si>
  <si>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</si>
  <si>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</si>
  <si>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</si>
  <si>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</si>
  <si>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</si>
  <si>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</si>
  <si>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</si>
  <si>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</si>
  <si>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</si>
  <si>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</si>
  <si>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</si>
  <si>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</si>
  <si>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</si>
  <si>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</si>
  <si>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</si>
  <si>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</si>
  <si>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</si>
  <si>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</si>
  <si>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</si>
  <si>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</si>
  <si>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</si>
  <si>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</si>
  <si>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</si>
  <si>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</si>
  <si>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</si>
  <si>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</si>
  <si>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</si>
  <si>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</si>
  <si>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</si>
  <si>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</si>
  <si>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</si>
  <si>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</si>
  <si>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</si>
  <si>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</si>
  <si>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</si>
  <si>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</si>
  <si>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</si>
  <si>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</si>
  <si>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</si>
  <si>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</si>
  <si>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</si>
  <si>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</si>
  <si>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</si>
  <si>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</si>
  <si>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</si>
  <si>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</si>
  <si>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</si>
  <si>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</si>
  <si>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</si>
  <si>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</si>
  <si>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</si>
  <si>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</si>
  <si>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</si>
  <si>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</si>
  <si>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</si>
  <si>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</si>
  <si>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</si>
  <si>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</si>
  <si>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</si>
  <si>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</si>
  <si>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</si>
  <si>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</si>
  <si>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</si>
  <si>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</si>
  <si>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</si>
  <si>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</si>
  <si>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</si>
  <si>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</si>
  <si>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</si>
  <si>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</si>
  <si>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</si>
  <si>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</si>
  <si>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</si>
  <si>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</si>
  <si>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</si>
  <si>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</si>
  <si>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</si>
  <si>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</si>
  <si>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</si>
  <si>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</si>
  <si>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</si>
  <si>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</si>
  <si>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</si>
  <si>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</si>
  <si>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</si>
  <si>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</si>
  <si>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</si>
  <si>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</si>
  <si>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</si>
  <si>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</si>
  <si>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</si>
  <si>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</si>
  <si>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</si>
  <si>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</si>
  <si>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</si>
  <si>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</si>
  <si>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</si>
  <si>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</si>
  <si>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</si>
  <si>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</si>
  <si>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</si>
  <si>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</si>
  <si>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</si>
  <si>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</si>
  <si>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</si>
  <si>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</si>
  <si>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</si>
  <si>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</si>
  <si>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</si>
  <si>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</si>
  <si>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</si>
  <si>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</si>
  <si>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</si>
  <si>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</si>
  <si>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</si>
  <si>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</si>
  <si>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</si>
  <si>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</si>
  <si>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</si>
  <si>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</si>
  <si>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</si>
  <si>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</si>
  <si>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</si>
  <si>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</si>
  <si>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</si>
  <si>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</si>
  <si>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</si>
  <si>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</si>
  <si>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</si>
  <si>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</si>
  <si>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</si>
  <si>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</si>
  <si>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</si>
  <si>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</si>
  <si>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</si>
  <si>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</si>
  <si>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</si>
  <si>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</si>
  <si>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</si>
  <si>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</si>
  <si>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</si>
  <si>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</si>
  <si>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</si>
  <si>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</si>
  <si>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</si>
  <si>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</si>
  <si>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</si>
  <si>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</si>
  <si>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</si>
  <si>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</si>
  <si>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</si>
  <si>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</si>
  <si>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</si>
  <si>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</si>
  <si>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</si>
  <si>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</si>
  <si>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</si>
  <si>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</si>
  <si>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</si>
  <si>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</si>
  <si>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</si>
  <si>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</si>
  <si>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</si>
  <si>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</si>
  <si>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</si>
  <si>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</si>
  <si>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</si>
  <si>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</si>
  <si>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</si>
  <si>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</si>
  <si>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</si>
  <si>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</si>
  <si>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</si>
  <si>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</si>
  <si>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</si>
  <si>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</si>
  <si>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</si>
  <si>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</si>
  <si>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</si>
  <si>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</si>
  <si>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</si>
  <si>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</si>
  <si>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</si>
  <si>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</si>
  <si>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</si>
  <si>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</si>
  <si>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</si>
  <si>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</si>
  <si>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</si>
  <si>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</si>
  <si>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</si>
  <si>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</si>
  <si>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</si>
  <si>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</si>
  <si>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</si>
  <si>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</si>
  <si>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</si>
  <si>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</si>
  <si>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</si>
  <si>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</si>
  <si>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</si>
  <si>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</si>
  <si>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</si>
  <si>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</si>
  <si>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</si>
  <si>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</si>
  <si>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</si>
  <si>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</si>
  <si>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</si>
  <si>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</si>
  <si>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</si>
  <si>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</si>
  <si>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</si>
  <si>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</si>
  <si>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</si>
  <si>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</si>
  <si>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</si>
  <si>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</si>
  <si>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</si>
  <si>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</si>
  <si>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</si>
  <si>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</si>
  <si>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</si>
  <si>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</si>
  <si>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</si>
  <si>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</si>
  <si>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</si>
  <si>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</si>
  <si>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</si>
  <si>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</si>
  <si>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</si>
  <si>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</si>
  <si>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</si>
  <si>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</si>
  <si>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</si>
  <si>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</si>
  <si>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</si>
  <si>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</si>
  <si>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</si>
  <si>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</si>
  <si>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</si>
  <si>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</si>
  <si>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</si>
  <si>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</si>
  <si>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</si>
  <si>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</si>
  <si>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</si>
  <si>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</si>
  <si>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</si>
  <si>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</si>
  <si>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</si>
  <si>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</si>
  <si>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</si>
  <si>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</si>
  <si>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</si>
  <si>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</si>
  <si>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</si>
  <si>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</si>
  <si>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</si>
  <si>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</si>
  <si>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</si>
  <si>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</si>
  <si>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</si>
  <si>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</si>
  <si>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</si>
  <si>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</si>
  <si>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</si>
  <si>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</si>
  <si>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</si>
  <si>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</si>
  <si>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</si>
  <si>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</si>
  <si>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</si>
  <si>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</si>
  <si>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</si>
  <si>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</si>
  <si>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</si>
  <si>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</si>
  <si>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</si>
  <si>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</si>
  <si>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</si>
  <si>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</si>
  <si>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</si>
  <si>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</si>
  <si>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</si>
  <si>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</si>
  <si>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</si>
  <si>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</si>
  <si>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</si>
  <si>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</si>
  <si>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</si>
  <si>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</si>
  <si>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</si>
  <si>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</si>
  <si>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</si>
  <si>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</si>
  <si>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</si>
  <si>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</si>
  <si>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</si>
  <si>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</si>
  <si>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</si>
  <si>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</si>
  <si>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</si>
  <si>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</si>
  <si>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</si>
  <si>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</si>
  <si>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</si>
  <si>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</si>
  <si>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</si>
  <si>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</si>
  <si>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</si>
  <si>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</si>
  <si>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</si>
  <si>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</si>
  <si>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</si>
  <si>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</si>
  <si>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</si>
  <si>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</si>
  <si>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</si>
  <si>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</si>
  <si>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</si>
  <si>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</si>
  <si>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</si>
  <si>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</si>
  <si>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</si>
  <si>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</si>
  <si>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</si>
  <si>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</si>
  <si>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</si>
  <si>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</si>
  <si>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</si>
  <si>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</si>
  <si>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</si>
  <si>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</si>
  <si>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</si>
  <si>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</si>
  <si>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</si>
  <si>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</si>
  <si>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</si>
  <si>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</si>
  <si>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</si>
  <si>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</si>
  <si>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</si>
  <si>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</si>
  <si>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</si>
  <si>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</si>
  <si>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</si>
  <si>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</si>
  <si>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</si>
  <si>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</si>
  <si>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</si>
  <si>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</si>
  <si>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</si>
  <si>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</si>
  <si>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</si>
  <si>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</si>
  <si>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</si>
  <si>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</si>
  <si>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</si>
  <si>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</si>
  <si>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</si>
  <si>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</si>
  <si>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</si>
  <si>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</si>
  <si>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</si>
  <si>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</si>
  <si>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</si>
  <si>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</si>
  <si>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</si>
  <si>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</si>
  <si>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</si>
  <si>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</si>
  <si>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</si>
  <si>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</si>
  <si>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</si>
  <si>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</si>
  <si>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</si>
  <si>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</si>
  <si>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</si>
  <si>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</si>
  <si>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</si>
  <si>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</si>
  <si>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</si>
  <si>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</si>
  <si>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</si>
  <si>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</si>
  <si>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</si>
  <si>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</si>
  <si>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</si>
  <si>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</si>
  <si>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</si>
  <si>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</si>
  <si>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</si>
  <si>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</si>
  <si>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</si>
  <si>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</si>
  <si>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</si>
  <si>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</si>
  <si>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</si>
  <si>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</si>
  <si>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</si>
  <si>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</si>
  <si>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</si>
  <si>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</si>
  <si>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</si>
  <si>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</si>
  <si>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</si>
  <si>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</si>
  <si>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</si>
  <si>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</si>
  <si>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</si>
  <si>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</si>
  <si>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</si>
  <si>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</si>
  <si>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</si>
  <si>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</si>
  <si>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</si>
  <si>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</si>
  <si>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</si>
  <si>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</si>
  <si>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</si>
  <si>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</si>
  <si>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</si>
  <si>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</si>
  <si>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</si>
  <si>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</si>
  <si>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</si>
  <si>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</si>
  <si>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</si>
  <si>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</si>
  <si>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</si>
  <si>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</si>
  <si>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</si>
  <si>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</si>
  <si>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</si>
  <si>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</si>
  <si>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</si>
  <si>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</si>
  <si>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</si>
  <si>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</si>
  <si>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</si>
  <si>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</si>
  <si>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</si>
  <si>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</si>
  <si>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</si>
  <si>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</si>
  <si>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</si>
  <si>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</si>
  <si>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</si>
  <si>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</si>
  <si>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</si>
  <si>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</si>
  <si>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</si>
  <si>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</si>
  <si>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</si>
  <si>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</si>
  <si>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</si>
  <si>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</si>
  <si>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</si>
  <si>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</si>
  <si>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</si>
  <si>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</si>
  <si>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</si>
  <si>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</si>
  <si>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</si>
  <si>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</si>
  <si>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</si>
  <si>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</si>
  <si>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</si>
  <si>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</si>
  <si>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</si>
  <si>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</si>
  <si>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</si>
  <si>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</si>
  <si>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</si>
  <si>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</si>
  <si>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</si>
  <si>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</si>
  <si>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</si>
  <si>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</si>
  <si>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</si>
  <si>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</si>
  <si>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</si>
  <si>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</si>
  <si>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</si>
  <si>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</si>
  <si>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</si>
  <si>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</si>
  <si>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</si>
  <si>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</si>
  <si>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</si>
  <si>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</si>
  <si>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</si>
  <si>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</si>
  <si>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</si>
  <si>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</si>
  <si>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</si>
  <si>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</si>
  <si>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</si>
  <si>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</si>
  <si>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</si>
  <si>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</si>
  <si>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</si>
  <si>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</si>
  <si>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</si>
  <si>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</si>
  <si>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</si>
  <si>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</si>
  <si>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</si>
  <si>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</si>
  <si>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</si>
  <si>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</si>
  <si>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</si>
  <si>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</si>
  <si>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</si>
  <si>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</si>
  <si>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</si>
  <si>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</si>
  <si>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</si>
  <si>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</si>
  <si>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</si>
  <si>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</si>
  <si>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</si>
  <si>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</si>
  <si>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</si>
  <si>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</si>
  <si>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</si>
  <si>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</si>
  <si>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</si>
  <si>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</si>
  <si>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</si>
  <si>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</si>
  <si>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</si>
  <si>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</si>
  <si>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</si>
  <si>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</si>
  <si>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</si>
  <si>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</si>
  <si>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</si>
  <si>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</si>
  <si>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</si>
  <si>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</si>
  <si>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</si>
  <si>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</si>
  <si>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</si>
  <si>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</si>
  <si>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</si>
  <si>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</si>
  <si>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</si>
  <si>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</si>
  <si>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</si>
  <si>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</si>
  <si>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</si>
  <si>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</si>
  <si>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</si>
  <si>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</si>
  <si>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</si>
  <si>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</si>
  <si>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</si>
  <si>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</si>
  <si>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</si>
  <si>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</si>
  <si>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</si>
  <si>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</si>
  <si>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</si>
  <si>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</si>
  <si>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</si>
  <si>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</si>
  <si>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</si>
  <si>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</si>
  <si>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</si>
  <si>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</si>
  <si>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</si>
  <si>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</si>
  <si>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</si>
  <si>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</si>
  <si>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</si>
  <si>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</si>
  <si>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</si>
  <si>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</si>
  <si>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</si>
  <si>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</si>
  <si>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</si>
  <si>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</si>
  <si>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</si>
  <si>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</si>
  <si>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</si>
  <si>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</si>
  <si>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</si>
  <si>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</si>
  <si>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</si>
  <si>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</si>
  <si>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</si>
  <si>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</si>
  <si>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</si>
  <si>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</si>
  <si>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</si>
  <si>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</si>
  <si>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</si>
  <si>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</si>
  <si>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</si>
  <si>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</si>
  <si>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</si>
  <si>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</si>
  <si>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</si>
  <si>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</si>
  <si>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</si>
  <si>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</si>
  <si>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</si>
  <si>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</si>
  <si>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</si>
  <si>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</si>
  <si>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</si>
  <si>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</si>
  <si>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</si>
  <si>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</si>
  <si>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</si>
  <si>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</si>
  <si>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</si>
  <si>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</si>
  <si>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</si>
  <si>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</si>
  <si>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</si>
  <si>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</si>
  <si>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</si>
  <si>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</si>
  <si>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</si>
  <si>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</si>
  <si>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</si>
  <si>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</si>
  <si>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</si>
  <si>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</si>
  <si>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</si>
  <si>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</si>
  <si>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</si>
  <si>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</si>
  <si>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</si>
  <si>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</si>
  <si>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</si>
  <si>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</si>
  <si>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</si>
  <si>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</si>
  <si>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</si>
  <si>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</si>
  <si>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</si>
  <si>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</si>
  <si>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</si>
  <si>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</si>
  <si>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</si>
  <si>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</si>
  <si>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</si>
  <si>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</si>
  <si>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</si>
  <si>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</si>
  <si>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</si>
  <si>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</si>
  <si>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</si>
  <si>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</si>
  <si>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</si>
  <si>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</si>
  <si>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</si>
  <si>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</si>
  <si>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</si>
  <si>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</si>
  <si>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</si>
  <si>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</si>
  <si>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</si>
  <si>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</si>
  <si>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</si>
  <si>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</si>
  <si>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</si>
  <si>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</si>
  <si>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</si>
  <si>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</si>
  <si>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</si>
  <si>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</si>
  <si>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</si>
  <si>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</si>
  <si>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</si>
  <si>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</si>
  <si>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</si>
  <si>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</si>
  <si>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</si>
  <si>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</si>
  <si>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</si>
  <si>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</si>
  <si>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</si>
  <si>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</si>
  <si>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</si>
  <si>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</si>
  <si>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</si>
  <si>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</si>
  <si>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</si>
  <si>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</si>
  <si>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</si>
  <si>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</si>
  <si>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</si>
  <si>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</si>
  <si>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</si>
  <si>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</si>
  <si>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</si>
  <si>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</si>
  <si>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</si>
  <si>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</si>
  <si>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</si>
  <si>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</si>
  <si>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</si>
  <si>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</si>
  <si>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</si>
  <si>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</si>
  <si>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</si>
  <si>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</si>
  <si>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</si>
  <si>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</si>
  <si>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</si>
  <si>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</si>
  <si>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</si>
  <si>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</si>
  <si>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</si>
  <si>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</si>
  <si>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</si>
  <si>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</si>
  <si>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</si>
  <si>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</si>
  <si>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</si>
  <si>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</si>
  <si>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</si>
  <si>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</si>
  <si>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</si>
  <si>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</si>
  <si>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</si>
  <si>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</si>
  <si>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</si>
  <si>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</si>
  <si>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</si>
  <si>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</si>
  <si>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</si>
  <si>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</si>
  <si>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</si>
  <si>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</si>
  <si>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</si>
  <si>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</si>
  <si>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</si>
  <si>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</si>
  <si>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</si>
  <si>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</si>
  <si>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</si>
  <si>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</si>
  <si>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</si>
  <si>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</si>
  <si>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</si>
  <si>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</si>
  <si>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</si>
  <si>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</si>
  <si>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</si>
  <si>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</si>
  <si>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</si>
  <si>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</si>
  <si>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</si>
  <si>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</si>
  <si>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</si>
  <si>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</si>
  <si>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</si>
  <si>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</si>
  <si>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</si>
  <si>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</si>
  <si>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</si>
  <si>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</si>
  <si>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</si>
  <si>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</si>
  <si>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</si>
  <si>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</si>
  <si>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</si>
  <si>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</si>
  <si>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</si>
  <si>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</si>
  <si>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</si>
  <si>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</si>
  <si>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</si>
  <si>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</si>
  <si>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</si>
  <si>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</si>
  <si>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</si>
  <si>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</si>
  <si>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</si>
  <si>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</si>
  <si>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</si>
  <si>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</si>
  <si>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</si>
  <si>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</si>
  <si>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</si>
  <si>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</si>
  <si>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</si>
  <si>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</si>
  <si>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</si>
  <si>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</si>
  <si>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</si>
  <si>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</si>
  <si>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</si>
  <si>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</si>
  <si>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</si>
  <si>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</si>
  <si>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</si>
  <si>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</si>
  <si>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</si>
  <si>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</si>
  <si>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</si>
  <si>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</si>
  <si>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</si>
  <si>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</si>
  <si>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</si>
  <si>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</si>
  <si>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</si>
  <si>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</si>
  <si>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</si>
  <si>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</si>
  <si>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</si>
  <si>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</si>
  <si>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</si>
  <si>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</si>
  <si>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</si>
  <si>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</si>
  <si>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</si>
  <si>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</si>
  <si>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</si>
  <si>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</si>
  <si>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</si>
  <si>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</si>
  <si>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</si>
  <si>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</si>
  <si>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</si>
  <si>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</si>
  <si>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</si>
  <si>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</si>
  <si>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</si>
  <si>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</si>
  <si>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</si>
  <si>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</si>
  <si>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</si>
  <si>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</si>
  <si>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</si>
  <si>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</si>
  <si>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</si>
  <si>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</si>
  <si>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</si>
  <si>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</si>
  <si>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</si>
  <si>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</si>
  <si>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</si>
  <si>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</si>
  <si>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</si>
  <si>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</si>
  <si>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</si>
  <si>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</si>
  <si>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</si>
  <si>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</si>
  <si>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</si>
  <si>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</si>
  <si>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</si>
  <si>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</si>
  <si>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</si>
  <si>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</si>
  <si>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</si>
  <si>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</si>
  <si>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</si>
  <si>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</si>
  <si>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</si>
  <si>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</si>
  <si>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</si>
  <si>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</si>
  <si>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</si>
  <si>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</si>
  <si>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</si>
  <si>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</si>
  <si>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</si>
  <si>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</si>
  <si>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</si>
  <si>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</si>
  <si>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</si>
  <si>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</si>
  <si>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</si>
  <si>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</si>
  <si>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</si>
  <si>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</si>
  <si>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</si>
  <si>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</si>
  <si>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</si>
  <si>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</si>
  <si>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</si>
  <si>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</si>
  <si>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</si>
  <si>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</si>
  <si>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</si>
  <si>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</si>
  <si>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</si>
  <si>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</si>
  <si>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</si>
  <si>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</si>
  <si>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</si>
  <si>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</si>
  <si>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</si>
  <si>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</si>
  <si>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</si>
  <si>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</si>
  <si>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</si>
  <si>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</si>
  <si>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</si>
  <si>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</si>
  <si>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</si>
  <si>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</si>
  <si>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</si>
  <si>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</si>
  <si>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</si>
  <si>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</si>
  <si>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</si>
  <si>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</si>
  <si>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</si>
  <si>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</si>
  <si>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</si>
  <si>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</si>
  <si>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</si>
  <si>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</si>
  <si>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</si>
  <si>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</si>
  <si>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</si>
  <si>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</si>
  <si>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</si>
  <si>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</si>
  <si>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</si>
  <si>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</si>
  <si>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</si>
  <si>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</si>
  <si>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</si>
  <si>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</si>
  <si>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</si>
  <si>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</si>
  <si>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</si>
  <si>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</si>
  <si>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</si>
  <si>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</si>
  <si>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</si>
  <si>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</si>
  <si>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</si>
  <si>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</si>
  <si>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</si>
  <si>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</si>
  <si>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</si>
  <si>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</si>
  <si>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</si>
  <si>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</si>
  <si>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</si>
  <si>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</si>
  <si>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</si>
  <si>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</si>
  <si>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</si>
  <si>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</si>
  <si>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</si>
  <si>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</si>
  <si>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</si>
  <si>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</si>
  <si>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</si>
  <si>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</si>
  <si>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</si>
  <si>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</si>
  <si>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</si>
  <si>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</si>
  <si>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</si>
  <si>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</si>
  <si>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</si>
  <si>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</si>
  <si>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</si>
  <si>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</si>
  <si>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</si>
  <si>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</si>
  <si>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</si>
  <si>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</si>
  <si>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</si>
  <si>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</si>
  <si>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</si>
  <si>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</si>
  <si>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</si>
  <si>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</si>
  <si>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</si>
  <si>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</si>
  <si>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</si>
  <si>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</si>
  <si>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</si>
  <si>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</si>
  <si>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</si>
  <si>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</si>
  <si>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</si>
  <si>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</si>
  <si>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</si>
  <si>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</si>
  <si>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</si>
  <si>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</si>
  <si>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</si>
  <si>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</si>
  <si>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</si>
  <si>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</si>
  <si>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</si>
  <si>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</si>
  <si>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</si>
  <si>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</si>
  <si>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</si>
  <si>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</si>
  <si>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</si>
  <si>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</si>
  <si>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</si>
  <si>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</si>
  <si>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</si>
  <si>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</si>
  <si>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</si>
  <si>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</si>
  <si>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</si>
  <si>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</si>
  <si>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</si>
  <si>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</si>
  <si>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</si>
  <si>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</si>
  <si>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</si>
  <si>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</si>
  <si>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</si>
  <si>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</si>
  <si>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</si>
  <si>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</si>
  <si>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</si>
  <si>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</si>
  <si>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</si>
  <si>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</si>
  <si>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</si>
  <si>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</si>
  <si>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</si>
  <si>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</si>
  <si>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</si>
  <si>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</si>
  <si>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</si>
  <si>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</si>
  <si>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</si>
  <si>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</si>
  <si>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</si>
  <si>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</si>
  <si>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</si>
  <si>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</si>
  <si>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</si>
  <si>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</si>
  <si>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</si>
  <si>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</si>
  <si>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</si>
  <si>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</si>
  <si>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</si>
  <si>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</si>
  <si>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</si>
  <si>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</si>
  <si>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</si>
  <si>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</si>
  <si>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</si>
  <si>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</si>
  <si>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</si>
  <si>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</si>
  <si>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</si>
  <si>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</si>
  <si>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</si>
  <si>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</si>
  <si>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</si>
  <si>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</si>
  <si>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</si>
  <si>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</si>
  <si>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</si>
  <si>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</si>
  <si>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</si>
  <si>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</si>
  <si>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</si>
  <si>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</si>
  <si>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</si>
  <si>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</si>
  <si>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</si>
  <si>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</si>
  <si>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</si>
  <si>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</si>
  <si>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</si>
  <si>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</si>
  <si>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</si>
  <si>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</si>
  <si>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</si>
  <si>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</si>
  <si>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</si>
  <si>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</si>
  <si>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</si>
  <si>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</si>
  <si>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</si>
  <si>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</si>
  <si>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</si>
  <si>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</si>
  <si>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</si>
  <si>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</si>
  <si>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</si>
  <si>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</si>
  <si>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</si>
  <si>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</si>
  <si>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</si>
  <si>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</si>
  <si>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</si>
  <si>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</si>
  <si>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</si>
  <si>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</si>
  <si>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</si>
  <si>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</si>
  <si>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</si>
  <si>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</si>
  <si>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</si>
  <si>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</si>
  <si>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</si>
  <si>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</si>
  <si>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</si>
  <si>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</si>
  <si>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</si>
  <si>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</si>
  <si>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</si>
  <si>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</si>
  <si>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</si>
  <si>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</si>
  <si>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</si>
  <si>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</si>
  <si>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</si>
  <si>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</si>
  <si>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</si>
  <si>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</si>
  <si>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</si>
  <si>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</si>
  <si>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</si>
  <si>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</si>
  <si>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</si>
  <si>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</si>
  <si>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</si>
  <si>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</si>
  <si>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</si>
  <si>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</si>
  <si>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</si>
  <si>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</si>
  <si>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</si>
  <si>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</si>
  <si>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</si>
  <si>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</si>
  <si>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</si>
  <si>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</si>
  <si>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</si>
  <si>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</si>
  <si>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</si>
  <si>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</si>
  <si>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</si>
  <si>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</si>
  <si>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</si>
  <si>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</si>
  <si>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</si>
  <si>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</si>
  <si>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</si>
  <si>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</si>
  <si>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</si>
  <si>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</si>
  <si>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</si>
  <si>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</si>
  <si>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</si>
  <si>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</si>
  <si>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</si>
  <si>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</si>
  <si>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</si>
  <si>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</si>
  <si>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</si>
  <si>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</si>
  <si>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</si>
  <si>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</si>
  <si>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</si>
  <si>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</si>
  <si>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</si>
  <si>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</si>
  <si>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</si>
  <si>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</si>
  <si>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</si>
  <si>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</si>
  <si>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</si>
  <si>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</si>
  <si>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</si>
  <si>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</si>
  <si>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</si>
  <si>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</si>
  <si>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</si>
  <si>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</si>
  <si>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</si>
  <si>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</si>
  <si>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</si>
  <si>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</si>
  <si>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</si>
  <si>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</si>
  <si>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</si>
  <si>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</si>
  <si>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</si>
  <si>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</si>
  <si>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</si>
  <si>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</si>
  <si>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</si>
  <si>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</si>
  <si>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</si>
  <si>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</si>
  <si>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</si>
  <si>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</si>
  <si>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</si>
  <si>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</si>
  <si>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</si>
  <si>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</si>
  <si>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</si>
  <si>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</si>
  <si>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</si>
  <si>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</si>
  <si>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</si>
  <si>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</si>
  <si>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</si>
  <si>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</si>
  <si>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</si>
  <si>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</si>
  <si>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</si>
  <si>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</si>
  <si>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</si>
  <si>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</si>
  <si>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</si>
  <si>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</si>
  <si>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</si>
  <si>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</si>
  <si>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</si>
  <si>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</si>
  <si>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</si>
  <si>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</si>
  <si>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</si>
  <si>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</si>
  <si>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</si>
  <si>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</si>
  <si>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</si>
  <si>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</si>
  <si>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</si>
  <si>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</si>
  <si>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</si>
  <si>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</si>
  <si>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</si>
  <si>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</si>
  <si>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</si>
  <si>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</si>
  <si>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</si>
  <si>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</si>
  <si>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</si>
  <si>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</si>
  <si>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</si>
  <si>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</si>
  <si>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</si>
  <si>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</si>
  <si>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</si>
  <si>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</si>
  <si>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</si>
  <si>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</si>
  <si>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</si>
  <si>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</si>
  <si>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</si>
  <si>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</si>
  <si>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</si>
  <si>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</si>
  <si>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</si>
  <si>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</si>
  <si>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</si>
  <si>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</si>
  <si>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</si>
  <si>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</si>
  <si>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</si>
  <si>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</si>
  <si>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</si>
  <si>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</si>
  <si>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</si>
  <si>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</si>
  <si>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</si>
  <si>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</si>
  <si>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</si>
  <si>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</si>
  <si>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</si>
  <si>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</si>
  <si>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</si>
  <si>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</si>
  <si>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</si>
  <si>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</si>
  <si>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</si>
  <si>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</si>
  <si>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</si>
  <si>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</si>
  <si>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</si>
  <si>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</si>
  <si>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</si>
  <si>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</si>
  <si>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</si>
  <si>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</si>
  <si>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</si>
  <si>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</si>
  <si>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</si>
  <si>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</si>
  <si>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</si>
  <si>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</si>
  <si>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</si>
  <si>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</si>
  <si>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</si>
  <si>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</si>
  <si>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</si>
  <si>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</si>
  <si>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</si>
  <si>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</si>
  <si>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</si>
  <si>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</si>
  <si>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</si>
  <si>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</si>
  <si>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</si>
  <si>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</si>
  <si>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</si>
  <si>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</si>
  <si>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</si>
  <si>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</si>
  <si>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</si>
  <si>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</si>
  <si>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</si>
  <si>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</si>
  <si>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</si>
  <si>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</si>
  <si>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</si>
  <si>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</si>
  <si>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</si>
  <si>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</si>
  <si>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</si>
  <si>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</si>
  <si>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</si>
  <si>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</si>
  <si>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</si>
  <si>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</si>
  <si>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</si>
  <si>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</si>
  <si>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</si>
  <si>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</si>
  <si>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</si>
  <si>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</si>
  <si>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</si>
  <si>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</si>
  <si>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</si>
  <si>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</si>
  <si>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</si>
  <si>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</si>
  <si>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</si>
  <si>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</si>
  <si>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</si>
  <si>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</si>
  <si>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</si>
  <si>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</si>
  <si>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</si>
  <si>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</si>
  <si>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</si>
  <si>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</si>
  <si>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</si>
  <si>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</si>
  <si>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</si>
  <si>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</si>
  <si>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</si>
  <si>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</si>
  <si>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</si>
  <si>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</si>
  <si>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</si>
  <si>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</si>
  <si>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</si>
  <si>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</si>
  <si>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</si>
  <si>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</si>
  <si>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</si>
  <si>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</si>
  <si>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</si>
  <si>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</si>
  <si>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</si>
  <si>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</si>
  <si>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</si>
  <si>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</si>
  <si>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</si>
  <si>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</si>
  <si>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</si>
  <si>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</si>
  <si>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</si>
  <si>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</si>
  <si>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</si>
  <si>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</si>
  <si>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</si>
  <si>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</si>
  <si>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</si>
  <si>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</si>
  <si>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</si>
  <si>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</si>
  <si>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</si>
  <si>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</si>
  <si>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</si>
  <si>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</si>
  <si>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</si>
  <si>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</si>
  <si>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</si>
  <si>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</si>
  <si>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</si>
  <si>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</si>
  <si>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</si>
  <si>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</si>
  <si>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</si>
  <si>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</si>
  <si>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</si>
  <si>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</si>
  <si>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</si>
  <si>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</si>
  <si>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</si>
  <si>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</si>
  <si>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</si>
  <si>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</si>
  <si>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</si>
  <si>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</si>
  <si>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</si>
  <si>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</si>
  <si>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</si>
  <si>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</si>
  <si>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</si>
  <si>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</si>
  <si>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</si>
  <si>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</si>
  <si>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</si>
  <si>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</si>
  <si>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</si>
  <si>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</si>
  <si>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</si>
  <si>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</si>
  <si>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</si>
  <si>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</si>
  <si>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</si>
  <si>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</si>
  <si>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</si>
  <si>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</si>
  <si>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</si>
  <si>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</si>
  <si>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</si>
  <si>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</si>
  <si>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</si>
  <si>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</si>
  <si>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</si>
  <si>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</si>
  <si>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</si>
  <si>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</si>
  <si>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</si>
  <si>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</si>
  <si>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</si>
  <si>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</si>
  <si>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</si>
  <si>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</si>
  <si>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</si>
  <si>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</si>
  <si>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</si>
  <si>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</si>
  <si>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</si>
  <si>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</si>
  <si>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</si>
  <si>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</si>
  <si>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</si>
  <si>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</si>
  <si>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</si>
  <si>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</si>
  <si>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</si>
  <si>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</si>
  <si>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</si>
  <si>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</si>
  <si>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</si>
  <si>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</si>
  <si>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</si>
  <si>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</si>
  <si>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</si>
  <si>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</si>
  <si>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</si>
  <si>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</si>
  <si>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</si>
  <si>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</si>
  <si>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</si>
  <si>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</si>
  <si>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</si>
  <si>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</si>
  <si>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</si>
  <si>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</si>
  <si>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</si>
  <si>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</si>
  <si>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</si>
  <si>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</si>
  <si>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</si>
  <si>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</si>
  <si>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</si>
  <si>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</si>
  <si>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</si>
  <si>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</si>
  <si>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</si>
  <si>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</si>
  <si>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</si>
  <si>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</si>
  <si>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</si>
  <si>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</si>
  <si>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</si>
  <si>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</si>
  <si>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</si>
  <si>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</si>
  <si>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</si>
  <si>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</si>
  <si>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</si>
  <si>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</si>
  <si>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</si>
  <si>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</si>
  <si>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</si>
  <si>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</si>
  <si>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</si>
  <si>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</si>
  <si>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</si>
  <si>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</si>
  <si>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</si>
  <si>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</si>
  <si>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</si>
  <si>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</si>
  <si>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</si>
  <si>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</si>
  <si>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</si>
  <si>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</si>
  <si>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</si>
  <si>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</si>
  <si>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</si>
  <si>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</si>
  <si>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</si>
  <si>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</si>
  <si>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</si>
  <si>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</si>
  <si>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</si>
  <si>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</si>
  <si>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</si>
  <si>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</si>
  <si>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</si>
  <si>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</si>
  <si>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</si>
  <si>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</si>
  <si>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</si>
  <si>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</si>
  <si>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</si>
  <si>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</si>
  <si>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</si>
  <si>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</si>
  <si>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</si>
  <si>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</si>
  <si>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</si>
  <si>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</si>
  <si>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</si>
  <si>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</si>
  <si>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</si>
  <si>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</si>
  <si>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</si>
  <si>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</si>
  <si>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</si>
  <si>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</si>
  <si>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</si>
  <si>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</si>
  <si>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</si>
  <si>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</si>
  <si>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</si>
  <si>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</si>
  <si>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</si>
  <si>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</si>
  <si>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</si>
  <si>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</si>
  <si>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</si>
  <si>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</si>
  <si>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</si>
  <si>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</si>
  <si>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</si>
  <si>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</si>
  <si>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</si>
  <si>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</si>
  <si>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</si>
  <si>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</si>
  <si>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</si>
  <si>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</si>
  <si>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</si>
  <si>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</si>
  <si>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</si>
  <si>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</si>
  <si>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</si>
  <si>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</si>
  <si>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</si>
  <si>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</si>
  <si>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</si>
  <si>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</si>
  <si>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</si>
  <si>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</si>
  <si>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</si>
  <si>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</si>
  <si>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</si>
  <si>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</si>
  <si>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</si>
  <si>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</si>
  <si>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</si>
  <si>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</si>
  <si>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</si>
  <si>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</si>
  <si>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</si>
  <si>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</si>
  <si>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</si>
  <si>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</si>
  <si>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</si>
  <si>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</si>
  <si>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</si>
  <si>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</si>
  <si>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</si>
  <si>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</si>
  <si>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</si>
  <si>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</si>
  <si>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</si>
  <si>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</si>
  <si>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</si>
  <si>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</si>
  <si>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</si>
  <si>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</si>
  <si>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</si>
  <si>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</si>
  <si>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</si>
  <si>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</si>
  <si>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</si>
  <si>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</si>
  <si>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</si>
  <si>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</si>
  <si>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</si>
  <si>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</si>
  <si>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</si>
  <si>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</si>
  <si>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</si>
  <si>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</si>
  <si>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</si>
  <si>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</si>
  <si>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</si>
  <si>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</si>
  <si>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</si>
  <si>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</si>
  <si>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</si>
  <si>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</si>
  <si>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</si>
  <si>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</si>
  <si>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</si>
  <si>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</si>
  <si>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</si>
  <si>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</si>
  <si>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</si>
  <si>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</si>
  <si>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</si>
  <si>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</si>
  <si>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</si>
  <si>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</si>
  <si>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</si>
  <si>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</si>
  <si>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</si>
  <si>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</si>
  <si>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</si>
  <si>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</si>
  <si>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</si>
  <si>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</si>
  <si>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</si>
  <si>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</si>
  <si>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</si>
  <si>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</si>
  <si>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</si>
  <si>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</si>
  <si>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</si>
  <si>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</si>
  <si>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</si>
  <si>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</si>
  <si>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</si>
  <si>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</si>
  <si>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</si>
  <si>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</si>
  <si>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</si>
  <si>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</si>
  <si>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</si>
  <si>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</si>
  <si>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</si>
  <si>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</si>
  <si>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</si>
  <si>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</si>
  <si>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</si>
  <si>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</si>
  <si>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</si>
  <si>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</si>
  <si>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</si>
  <si>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</si>
  <si>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</si>
  <si>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</si>
  <si>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</si>
  <si>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</si>
  <si>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</si>
  <si>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</si>
  <si>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</si>
  <si>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</si>
  <si>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</si>
  <si>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</si>
  <si>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</si>
  <si>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</si>
  <si>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</si>
  <si>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</si>
  <si>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</si>
  <si>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</si>
  <si>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</si>
  <si>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</si>
  <si>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</si>
  <si>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</si>
  <si>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</si>
  <si>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</si>
  <si>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</si>
  <si>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</si>
  <si>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</si>
  <si>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</si>
  <si>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</si>
  <si>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</si>
  <si>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</si>
  <si>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</si>
  <si>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</si>
  <si>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</si>
  <si>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</si>
  <si>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</si>
  <si>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</si>
  <si>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</si>
  <si>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</si>
  <si>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</si>
  <si>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</si>
  <si>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</si>
  <si>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</si>
  <si>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</si>
  <si>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</si>
  <si>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</si>
  <si>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</si>
  <si>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</si>
  <si>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</si>
  <si>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</si>
  <si>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</si>
  <si>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</si>
  <si>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</si>
  <si>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</si>
  <si>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</si>
  <si>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</si>
  <si>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</si>
  <si>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</si>
  <si>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</si>
  <si>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</si>
  <si>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</si>
  <si>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</si>
  <si>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</si>
  <si>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</si>
  <si>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</si>
  <si>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</si>
  <si>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</si>
  <si>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</si>
  <si>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</si>
  <si>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</si>
  <si>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</si>
  <si>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</si>
  <si>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</si>
  <si>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</si>
  <si>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</si>
  <si>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</si>
  <si>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</si>
  <si>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</si>
  <si>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</si>
  <si>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</si>
  <si>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</si>
  <si>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</si>
  <si>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</si>
  <si>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</si>
  <si>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</si>
  <si>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</si>
  <si>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</si>
  <si>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</si>
  <si>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</si>
  <si>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</si>
  <si>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</si>
  <si>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</si>
  <si>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</si>
  <si>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</si>
  <si>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</si>
  <si>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</si>
  <si>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</si>
  <si>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</si>
  <si>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</si>
  <si>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</si>
  <si>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</si>
  <si>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</si>
  <si>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</si>
  <si>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</si>
  <si>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</si>
  <si>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</si>
  <si>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</si>
  <si>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</si>
  <si>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</si>
  <si>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</si>
  <si>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</si>
  <si>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</si>
  <si>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</si>
  <si>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</si>
  <si>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</si>
  <si>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</si>
  <si>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</si>
  <si>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</si>
  <si>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</si>
  <si>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</si>
  <si>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</si>
  <si>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</si>
  <si>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</si>
  <si>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</si>
  <si>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</si>
  <si>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</si>
  <si>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</si>
  <si>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</si>
  <si>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</si>
  <si>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</si>
  <si>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</si>
  <si>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</si>
  <si>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</si>
  <si>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</si>
  <si>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</si>
  <si>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</si>
  <si>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</si>
  <si>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</si>
  <si>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</si>
  <si>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</si>
  <si>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</si>
  <si>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</si>
  <si>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</si>
  <si>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</si>
  <si>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</si>
  <si>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</si>
  <si>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</si>
  <si>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</si>
  <si>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</si>
  <si>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</si>
  <si>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</si>
  <si>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</si>
  <si>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</si>
  <si>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</si>
  <si>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</si>
  <si>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</si>
  <si>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</si>
  <si>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</si>
  <si>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</si>
  <si>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</si>
  <si>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</si>
  <si>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</si>
  <si>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</si>
  <si>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</si>
  <si>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</si>
  <si>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</si>
  <si>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</si>
  <si>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</si>
  <si>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</si>
  <si>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</si>
  <si>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</si>
  <si>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</si>
  <si>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</si>
  <si>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</si>
  <si>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</si>
  <si>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</si>
  <si>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</si>
  <si>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</si>
  <si>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</si>
  <si>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</si>
  <si>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</si>
  <si>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</si>
  <si>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</si>
  <si>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</si>
  <si>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</si>
  <si>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</si>
  <si>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</si>
  <si>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</si>
  <si>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</si>
  <si>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</si>
  <si>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</si>
  <si>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</si>
  <si>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</si>
  <si>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</si>
  <si>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</si>
  <si>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</si>
  <si>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</si>
  <si>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</si>
  <si>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</si>
  <si>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</si>
  <si>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</si>
  <si>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</si>
  <si>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</si>
  <si>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</si>
  <si>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</si>
  <si>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</si>
  <si>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</si>
  <si>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</si>
  <si>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</si>
  <si>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</si>
  <si>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</si>
  <si>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</si>
  <si>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</si>
  <si>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</si>
  <si>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</si>
  <si>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</si>
  <si>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</si>
  <si>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</si>
  <si>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</si>
  <si>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</si>
  <si>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</si>
  <si>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</si>
  <si>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</si>
  <si>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</si>
  <si>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</si>
  <si>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</si>
  <si>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</si>
  <si>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</si>
  <si>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</si>
  <si>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</si>
  <si>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</si>
  <si>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</si>
  <si>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</si>
  <si>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</si>
  <si>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</si>
  <si>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</si>
  <si>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</si>
  <si>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</si>
  <si>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</si>
  <si>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</si>
  <si>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</si>
  <si>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</si>
  <si>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</si>
  <si>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</si>
  <si>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</si>
  <si>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</si>
  <si>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</si>
  <si>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</si>
  <si>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</si>
  <si>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</si>
  <si>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</si>
  <si>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</si>
  <si>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</si>
  <si>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</si>
  <si>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</si>
  <si>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</si>
  <si>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</si>
  <si>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</si>
  <si>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</si>
  <si>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</si>
  <si>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</si>
  <si>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</si>
  <si>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</si>
  <si>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</si>
  <si>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</si>
  <si>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</si>
  <si>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</si>
  <si>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</si>
  <si>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</si>
  <si>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</si>
  <si>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</si>
  <si>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</si>
  <si>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</si>
  <si>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</si>
  <si>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</si>
  <si>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</si>
  <si>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</si>
  <si>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</si>
  <si>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</si>
  <si>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</si>
  <si>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</si>
  <si>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</si>
  <si>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</si>
  <si>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</si>
  <si>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</si>
  <si>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</si>
  <si>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</si>
  <si>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</si>
  <si>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</si>
  <si>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</si>
  <si>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</si>
  <si>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</si>
  <si>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</si>
  <si>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</si>
  <si>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</si>
  <si>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</si>
  <si>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</si>
  <si>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</si>
  <si>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</si>
  <si>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</si>
  <si>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</si>
  <si>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</si>
  <si>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</si>
  <si>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</si>
  <si>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</si>
  <si>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</si>
  <si>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</si>
  <si>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</si>
  <si>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</si>
  <si>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</si>
  <si>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</si>
  <si>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</si>
  <si>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</si>
  <si>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</si>
  <si>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</si>
  <si>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</si>
  <si>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</si>
  <si>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</si>
  <si>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</si>
  <si>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</si>
  <si>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</si>
  <si>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</si>
  <si>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</si>
  <si>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</si>
  <si>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</si>
  <si>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</si>
  <si>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</si>
  <si>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</si>
  <si>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</si>
  <si>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</si>
  <si>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</si>
  <si>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</si>
  <si>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</si>
  <si>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</si>
  <si>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</si>
  <si>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</si>
  <si>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</si>
  <si>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</si>
  <si>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</si>
  <si>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</si>
  <si>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</si>
  <si>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</si>
  <si>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</si>
  <si>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</si>
  <si>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</si>
  <si>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</si>
  <si>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</si>
  <si>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</si>
  <si>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</si>
  <si>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</si>
  <si>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</si>
  <si>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</si>
  <si>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</si>
  <si>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</si>
  <si>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</si>
  <si>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</si>
  <si>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</si>
  <si>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</si>
  <si>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</si>
  <si>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</si>
  <si>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</si>
  <si>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</si>
  <si>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</si>
  <si>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</si>
  <si>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</si>
  <si>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</si>
  <si>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</si>
  <si>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</si>
  <si>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</si>
  <si>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</si>
  <si>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</si>
  <si>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</si>
  <si>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</si>
  <si>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</si>
  <si>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</si>
  <si>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</si>
  <si>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</si>
  <si>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</si>
  <si>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</si>
  <si>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</si>
  <si>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</si>
  <si>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</si>
  <si>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</si>
  <si>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</si>
  <si>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</si>
  <si>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</si>
  <si>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</si>
  <si>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</si>
  <si>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</si>
  <si>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</si>
  <si>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</si>
  <si>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</si>
  <si>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</si>
  <si>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</si>
  <si>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</si>
  <si>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</si>
  <si>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</si>
  <si>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</si>
  <si>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</si>
  <si>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</si>
  <si>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</si>
  <si>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</si>
  <si>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</si>
  <si>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</si>
  <si>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</si>
  <si>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</si>
  <si>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</si>
  <si>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</si>
  <si>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</si>
  <si>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</si>
  <si>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</si>
  <si>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</si>
  <si>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</si>
  <si>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</si>
  <si>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</si>
  <si>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</si>
  <si>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</si>
  <si>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</si>
  <si>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</si>
  <si>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</si>
  <si>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</si>
  <si>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</si>
  <si>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</si>
  <si>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</si>
  <si>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</si>
  <si>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</si>
  <si>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</si>
  <si>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</si>
  <si>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</si>
  <si>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</si>
  <si>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</si>
  <si>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</si>
  <si>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</si>
  <si>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</si>
  <si>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</si>
  <si>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</si>
  <si>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</si>
  <si>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</si>
  <si>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</si>
  <si>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</si>
  <si>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</si>
  <si>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</si>
  <si>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</si>
  <si>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</si>
  <si>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</si>
  <si>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</si>
  <si>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</si>
  <si>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</si>
  <si>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</si>
  <si>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</si>
  <si>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</si>
  <si>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</si>
  <si>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</si>
  <si>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</si>
  <si>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</si>
  <si>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</si>
  <si>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</si>
  <si>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</si>
  <si>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</si>
  <si>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</si>
  <si>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</si>
  <si>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</si>
  <si>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</si>
  <si>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</si>
  <si>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</si>
  <si>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</si>
  <si>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</si>
  <si>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</si>
  <si>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</si>
  <si>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</si>
  <si>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</si>
  <si>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</si>
  <si>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</si>
  <si>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</si>
  <si>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</si>
  <si>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</si>
  <si>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</si>
  <si>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</si>
  <si>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</si>
  <si>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</si>
  <si>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</si>
  <si>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</si>
  <si>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</si>
  <si>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</si>
  <si>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</si>
  <si>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</si>
  <si>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</si>
  <si>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</si>
  <si>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</si>
  <si>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</si>
  <si>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</si>
  <si>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</si>
  <si>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</si>
  <si>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</si>
  <si>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</si>
  <si>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</si>
  <si>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</si>
  <si>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</si>
  <si>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</si>
  <si>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</si>
  <si>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</si>
  <si>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</si>
  <si>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</si>
  <si>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</si>
  <si>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</si>
  <si>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</si>
  <si>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</si>
  <si>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</si>
  <si>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</si>
  <si>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</si>
  <si>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</si>
  <si>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</si>
  <si>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</si>
  <si>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</si>
  <si>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</si>
  <si>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</si>
  <si>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</si>
  <si>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</si>
  <si>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</si>
  <si>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</si>
  <si>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</si>
  <si>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</si>
  <si>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</si>
  <si>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</si>
  <si>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</si>
  <si>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</si>
  <si>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</si>
  <si>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</si>
  <si>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</si>
  <si>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</si>
  <si>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</si>
  <si>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</si>
  <si>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</si>
  <si>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</si>
  <si>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</si>
  <si>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</si>
  <si>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</si>
  <si>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</si>
  <si>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</si>
  <si>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</si>
  <si>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</si>
  <si>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</si>
  <si>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</si>
  <si>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</si>
  <si>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</si>
  <si>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</si>
  <si>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</si>
  <si>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</si>
  <si>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</si>
  <si>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</si>
  <si>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</si>
  <si>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</si>
  <si>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</si>
  <si>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</si>
  <si>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</si>
  <si>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</si>
  <si>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</si>
  <si>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</si>
  <si>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</si>
  <si>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</si>
  <si>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</si>
  <si>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</si>
  <si>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</si>
  <si>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</si>
  <si>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</si>
  <si>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</si>
  <si>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</si>
  <si>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</si>
  <si>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</si>
  <si>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</si>
  <si>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</si>
  <si>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</si>
  <si>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</si>
  <si>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</si>
  <si>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</si>
  <si>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</si>
  <si>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</si>
  <si>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</si>
  <si>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</si>
  <si>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</si>
  <si>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</si>
  <si>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</si>
  <si>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</si>
  <si>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</si>
  <si>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</si>
  <si>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</si>
  <si>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</si>
  <si>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</si>
  <si>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</si>
  <si>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</si>
  <si>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</si>
  <si>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</si>
  <si>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</si>
  <si>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</si>
  <si>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</si>
  <si>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</si>
  <si>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</si>
  <si>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</si>
  <si>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</si>
  <si>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</si>
  <si>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</si>
  <si>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</si>
  <si>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</si>
  <si>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</si>
  <si>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</si>
  <si>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</si>
  <si>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</si>
  <si>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</si>
  <si>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</si>
  <si>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</si>
  <si>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</si>
  <si>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</si>
  <si>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</si>
  <si>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</si>
  <si>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</si>
  <si>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</si>
  <si>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</si>
  <si>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</si>
  <si>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</si>
  <si>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</si>
  <si>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</si>
  <si>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</si>
  <si>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</si>
  <si>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</si>
  <si>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</si>
  <si>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</si>
  <si>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</si>
  <si>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</si>
  <si>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</si>
  <si>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</si>
  <si>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</si>
  <si>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</si>
  <si>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</si>
  <si>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</si>
  <si>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</si>
  <si>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</si>
  <si>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</si>
  <si>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</si>
  <si>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</si>
  <si>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</si>
  <si>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</si>
  <si>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</si>
  <si>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</si>
  <si>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</si>
  <si>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</si>
  <si>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</si>
  <si>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</si>
  <si>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</si>
  <si>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</si>
  <si>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</si>
  <si>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</si>
  <si>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</si>
  <si>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</si>
  <si>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</si>
  <si>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</si>
  <si>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</si>
  <si>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</si>
  <si>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</si>
  <si>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</si>
  <si>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</si>
  <si>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</si>
  <si>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</si>
  <si>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</si>
  <si>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</si>
  <si>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</si>
  <si>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</si>
  <si>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</si>
  <si>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</si>
  <si>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</si>
  <si>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</si>
  <si>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</si>
  <si>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</si>
  <si>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</si>
  <si>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</si>
  <si>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</si>
  <si>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</si>
  <si>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</si>
  <si>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</si>
  <si>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</si>
  <si>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</si>
  <si>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</si>
  <si>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</si>
  <si>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</si>
  <si>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</si>
  <si>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</si>
  <si>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</si>
  <si>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</si>
  <si>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</si>
  <si>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</si>
  <si>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</si>
  <si>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</si>
  <si>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</si>
  <si>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</si>
  <si>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</si>
  <si>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</si>
  <si>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</si>
  <si>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</si>
  <si>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</si>
  <si>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</si>
  <si>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</si>
  <si>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</si>
  <si>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</si>
  <si>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</si>
  <si>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</si>
  <si>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</si>
  <si>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</si>
  <si>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</si>
  <si>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</si>
  <si>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</si>
  <si>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</si>
  <si>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</si>
  <si>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</si>
  <si>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</si>
  <si>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</si>
  <si>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</si>
  <si>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</si>
  <si>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</si>
  <si>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</si>
  <si>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</si>
  <si>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</si>
  <si>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</si>
  <si>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</si>
  <si>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</si>
  <si>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</si>
  <si>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</si>
  <si>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</si>
  <si>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</si>
  <si>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</si>
  <si>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</si>
  <si>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</si>
  <si>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</si>
  <si>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</si>
  <si>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</si>
  <si>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</si>
  <si>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</si>
  <si>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</si>
  <si>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</si>
  <si>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</si>
  <si>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</si>
  <si>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</si>
  <si>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</si>
  <si>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</si>
  <si>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</si>
  <si>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</si>
  <si>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</si>
  <si>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</si>
  <si>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</si>
  <si>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</si>
  <si>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</si>
  <si>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</si>
  <si>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</si>
  <si>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</si>
  <si>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</si>
  <si>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</si>
  <si>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</si>
  <si>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</si>
  <si>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</si>
  <si>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</si>
  <si>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</si>
  <si>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</si>
  <si>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</si>
  <si>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</si>
  <si>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</si>
  <si>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</si>
  <si>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</si>
  <si>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</si>
  <si>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</si>
  <si>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</si>
  <si>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</si>
  <si>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</si>
  <si>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</si>
  <si>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</si>
  <si>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</si>
  <si>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</si>
  <si>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</si>
  <si>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</si>
  <si>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</si>
  <si>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</si>
  <si>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</si>
  <si>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</si>
  <si>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</si>
  <si>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</si>
  <si>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</si>
  <si>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</si>
  <si>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</si>
  <si>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</si>
  <si>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</si>
  <si>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</si>
  <si>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</si>
  <si>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</si>
  <si>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</si>
  <si>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</si>
  <si>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</si>
  <si>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</si>
  <si>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</si>
  <si>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</si>
  <si>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</si>
  <si>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</si>
  <si>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</si>
  <si>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</si>
  <si>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</si>
  <si>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</si>
  <si>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</si>
  <si>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</si>
  <si>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</si>
  <si>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</si>
  <si>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</si>
  <si>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</si>
  <si>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</si>
  <si>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</si>
  <si>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</si>
  <si>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</si>
  <si>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</si>
  <si>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</si>
  <si>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</si>
  <si>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</si>
  <si>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</si>
  <si>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</si>
  <si>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</si>
  <si>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</si>
  <si>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</si>
  <si>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</si>
  <si>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</si>
  <si>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</si>
  <si>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</si>
  <si>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</si>
  <si>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</si>
  <si>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</si>
  <si>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</si>
  <si>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</si>
  <si>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</si>
  <si>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</si>
  <si>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</si>
  <si>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</si>
  <si>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</si>
  <si>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</si>
  <si>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</si>
  <si>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</si>
  <si>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</si>
  <si>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</si>
  <si>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</si>
  <si>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</si>
  <si>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</si>
  <si>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</si>
  <si>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</si>
  <si>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</si>
  <si>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</si>
  <si>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</si>
  <si>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</si>
  <si>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</si>
  <si>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</si>
  <si>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</si>
  <si>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</si>
  <si>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</si>
  <si>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</si>
  <si>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</si>
  <si>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</si>
  <si>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</si>
  <si>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</si>
  <si>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</si>
  <si>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</si>
  <si>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</si>
  <si>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</si>
  <si>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</si>
  <si>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</si>
  <si>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</si>
  <si>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</si>
  <si>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</si>
  <si>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</si>
  <si>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</si>
  <si>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</si>
  <si>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</si>
  <si>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</si>
  <si>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</si>
  <si>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</si>
  <si>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</si>
  <si>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</si>
  <si>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</si>
  <si>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</si>
  <si>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</si>
  <si>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</si>
  <si>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</si>
  <si>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</si>
  <si>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</si>
  <si>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</si>
  <si>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</si>
  <si>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</si>
  <si>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</si>
  <si>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</si>
  <si>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</si>
  <si>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</si>
  <si>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</si>
  <si>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</si>
  <si>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</si>
  <si>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</si>
  <si>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</si>
  <si>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</si>
  <si>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</si>
  <si>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</si>
  <si>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</si>
  <si>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</si>
  <si>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</si>
  <si>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</si>
  <si>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</si>
  <si>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</si>
  <si>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</si>
  <si>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</si>
  <si>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</si>
  <si>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</si>
  <si>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</si>
  <si>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</si>
  <si>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</si>
  <si>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</si>
  <si>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</si>
  <si>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</si>
  <si>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</si>
  <si>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</si>
  <si>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</si>
  <si>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</si>
  <si>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</si>
  <si>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</si>
  <si>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</si>
  <si>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</si>
  <si>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</si>
  <si>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</si>
  <si>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</si>
  <si>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</si>
  <si>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</si>
  <si>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</si>
  <si>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</si>
  <si>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</si>
  <si>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</si>
  <si>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</si>
  <si>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</si>
  <si>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</si>
  <si>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</si>
  <si>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</si>
  <si>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</si>
  <si>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</si>
  <si>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</si>
  <si>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</si>
  <si>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</si>
  <si>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</si>
  <si>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</si>
  <si>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</si>
  <si>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</si>
  <si>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</si>
  <si>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</si>
  <si>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</si>
  <si>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</si>
  <si>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</si>
  <si>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</si>
  <si>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</si>
  <si>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</si>
  <si>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</si>
  <si>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</si>
  <si>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</si>
  <si>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</si>
  <si>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</si>
  <si>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</si>
  <si>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</si>
  <si>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</si>
  <si>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</si>
  <si>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</si>
  <si>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</si>
  <si>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</si>
  <si>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</si>
  <si>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</si>
  <si>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</si>
  <si>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</si>
  <si>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</si>
  <si>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</si>
  <si>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</si>
  <si>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</si>
  <si>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</si>
  <si>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</si>
  <si>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</si>
  <si>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</si>
  <si>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</si>
  <si>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</si>
  <si>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</si>
  <si>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</si>
  <si>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</si>
  <si>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</si>
  <si>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</si>
  <si>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</si>
  <si>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</si>
  <si>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</si>
  <si>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</si>
  <si>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</si>
  <si>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</si>
  <si>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</si>
  <si>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</si>
  <si>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</si>
  <si>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</si>
  <si>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</si>
  <si>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</si>
  <si>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</si>
  <si>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</si>
  <si>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</si>
  <si>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</si>
  <si>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</si>
  <si>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</si>
  <si>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</si>
  <si>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</si>
  <si>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</si>
  <si>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</si>
  <si>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</si>
  <si>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</si>
  <si>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</si>
  <si>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</si>
  <si>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</si>
  <si>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</si>
  <si>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</si>
  <si>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</si>
  <si>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</si>
  <si>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</si>
  <si>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</si>
  <si>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</si>
  <si>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</si>
  <si>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</si>
  <si>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</si>
  <si>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</si>
  <si>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</si>
  <si>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</si>
  <si>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</si>
  <si>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</si>
  <si>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</si>
  <si>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</si>
  <si>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</si>
  <si>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</si>
  <si>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</si>
  <si>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</si>
  <si>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</si>
  <si>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</si>
  <si>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</si>
  <si>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</si>
  <si>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</si>
  <si>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</si>
  <si>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</si>
  <si>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</si>
  <si>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</si>
  <si>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</si>
  <si>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</si>
  <si>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</si>
  <si>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</si>
  <si>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</si>
  <si>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</si>
  <si>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</si>
  <si>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</si>
  <si>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</si>
  <si>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</si>
  <si>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</si>
  <si>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</si>
  <si>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</si>
  <si>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</si>
  <si>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</si>
  <si>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</si>
  <si>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</si>
  <si>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</si>
  <si>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</si>
  <si>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</si>
  <si>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</si>
  <si>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</si>
  <si>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</si>
  <si>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</si>
  <si>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</si>
  <si>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</si>
  <si>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</si>
  <si>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</si>
  <si>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</si>
  <si>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</si>
  <si>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</si>
  <si>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</si>
  <si>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</si>
  <si>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</si>
  <si>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</si>
  <si>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</si>
  <si>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</si>
  <si>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</si>
  <si>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</si>
  <si>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</si>
  <si>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</si>
  <si>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</si>
  <si>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</si>
  <si>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</si>
  <si>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</si>
  <si>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</si>
  <si>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</si>
  <si>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</si>
  <si>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</si>
  <si>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</si>
  <si>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</si>
  <si>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</si>
  <si>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</si>
  <si>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</si>
  <si>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</si>
  <si>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</si>
  <si>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</si>
  <si>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</si>
  <si>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</si>
  <si>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</si>
  <si>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</si>
  <si>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</si>
  <si>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</si>
  <si>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</si>
  <si>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</si>
  <si>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</si>
  <si>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</si>
  <si>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</si>
  <si>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</si>
  <si>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</si>
  <si>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</si>
  <si>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</si>
  <si>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</si>
  <si>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</si>
  <si>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</si>
  <si>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</si>
  <si>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</si>
  <si>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</si>
  <si>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</si>
  <si>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</si>
  <si>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</si>
  <si>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</si>
  <si>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</si>
  <si>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</si>
  <si>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</si>
  <si>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</si>
  <si>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</si>
  <si>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</si>
  <si>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</si>
  <si>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</si>
  <si>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</si>
  <si>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</si>
  <si>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</si>
  <si>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</si>
  <si>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</si>
  <si>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</si>
  <si>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</si>
  <si>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</si>
  <si>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</si>
  <si>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</si>
  <si>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</si>
  <si>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</si>
  <si>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</si>
  <si>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</si>
  <si>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</si>
  <si>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</si>
  <si>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</si>
  <si>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</si>
  <si>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</si>
  <si>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</si>
  <si>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</si>
  <si>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</si>
  <si>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</si>
  <si>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</si>
  <si>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</si>
  <si>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</si>
  <si>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</si>
  <si>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</si>
  <si>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</si>
  <si>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</si>
  <si>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</si>
  <si>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</si>
  <si>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</si>
  <si>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</si>
  <si>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</si>
  <si>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</si>
  <si>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</si>
  <si>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</si>
  <si>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</si>
  <si>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</si>
  <si>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</si>
  <si>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</si>
  <si>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</si>
  <si>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</si>
  <si>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</si>
  <si>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</si>
  <si>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</si>
  <si>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</si>
  <si>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</si>
  <si>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</si>
  <si>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</si>
  <si>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</si>
  <si>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</si>
  <si>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</si>
  <si>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</si>
  <si>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</si>
  <si>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</si>
  <si>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</si>
  <si>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</si>
  <si>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</si>
  <si>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</si>
  <si>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</si>
  <si>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</si>
  <si>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</si>
  <si>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</si>
  <si>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</si>
  <si>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</si>
  <si>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</si>
  <si>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</si>
  <si>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</si>
  <si>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</si>
  <si>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</si>
  <si>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</si>
  <si>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</si>
  <si>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</si>
  <si>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</si>
  <si>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</si>
  <si>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</si>
  <si>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</si>
  <si>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</si>
  <si>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</si>
  <si>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</si>
  <si>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</si>
  <si>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</si>
  <si>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</si>
  <si>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</si>
  <si>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</si>
  <si>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</si>
  <si>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</si>
  <si>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</si>
  <si>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</si>
  <si>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</si>
  <si>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</si>
  <si>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</si>
  <si>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</si>
  <si>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</si>
  <si>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</si>
  <si>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</si>
  <si>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</si>
  <si>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</si>
  <si>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</si>
  <si>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</si>
  <si>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</si>
  <si>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</si>
  <si>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</si>
  <si>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</si>
  <si>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</si>
  <si>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</si>
  <si>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</si>
  <si>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</si>
  <si>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</si>
  <si>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</si>
  <si>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</si>
  <si>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</si>
  <si>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</si>
  <si>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</si>
  <si>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</si>
  <si>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</si>
  <si>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</si>
  <si>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</si>
  <si>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</si>
  <si>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</si>
  <si>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</si>
  <si>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</si>
  <si>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</si>
  <si>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</si>
  <si>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</si>
  <si>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</si>
  <si>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</si>
  <si>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</si>
  <si>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</si>
  <si>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</si>
  <si>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</si>
  <si>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</si>
  <si>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</si>
  <si>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</si>
  <si>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</si>
  <si>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</si>
  <si>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</si>
  <si>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</si>
  <si>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</si>
  <si>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</si>
  <si>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</si>
  <si>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</si>
  <si>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</si>
  <si>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</si>
  <si>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</si>
  <si>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</si>
  <si>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</si>
  <si>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</si>
  <si>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</si>
  <si>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</si>
  <si>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</si>
  <si>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</si>
  <si>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</si>
  <si>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</si>
  <si>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</si>
  <si>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</si>
  <si>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</si>
  <si>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</si>
  <si>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</si>
  <si>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</si>
  <si>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</si>
  <si>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</si>
  <si>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</si>
  <si>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</si>
  <si>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</si>
  <si>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</si>
  <si>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</si>
  <si>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</si>
  <si>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</si>
  <si>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</si>
  <si>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</si>
  <si>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</si>
  <si>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</si>
  <si>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</si>
  <si>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</si>
  <si>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</si>
  <si>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</si>
  <si>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</si>
  <si>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</si>
  <si>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</si>
  <si>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</si>
  <si>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</si>
  <si>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</si>
  <si>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</si>
  <si>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</si>
  <si>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</si>
  <si>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</si>
  <si>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</si>
  <si>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</si>
  <si>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</si>
  <si>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</si>
  <si>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</si>
  <si>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</si>
  <si>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</si>
  <si>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</si>
  <si>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</si>
  <si>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</si>
  <si>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</si>
  <si>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</si>
  <si>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</si>
  <si>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</si>
  <si>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</si>
  <si>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</si>
  <si>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</si>
  <si>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</si>
  <si>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</si>
  <si>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</si>
  <si>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</si>
  <si>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</si>
  <si>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</si>
  <si>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</si>
  <si>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</si>
  <si>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</si>
  <si>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</si>
  <si>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</si>
  <si>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</si>
  <si>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</si>
  <si>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</si>
  <si>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</si>
  <si>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</si>
  <si>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</si>
  <si>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</si>
  <si>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</si>
  <si>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</si>
  <si>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</si>
  <si>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</si>
  <si>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</si>
  <si>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</si>
  <si>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</si>
  <si>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</si>
  <si>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</si>
  <si>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</si>
  <si>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</si>
  <si>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</si>
  <si>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</si>
  <si>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</si>
  <si>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</si>
  <si>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</si>
  <si>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</si>
  <si>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</si>
  <si>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</si>
  <si>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</si>
  <si>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</si>
  <si>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</si>
  <si>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</si>
  <si>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</si>
  <si>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</si>
  <si>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</si>
  <si>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</si>
  <si>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</si>
  <si>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</si>
  <si>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</si>
  <si>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</si>
  <si>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</si>
  <si>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</si>
  <si>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</si>
  <si>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</si>
  <si>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</si>
  <si>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</si>
  <si>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</si>
  <si>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</si>
  <si>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</si>
  <si>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</si>
  <si>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</si>
  <si>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</si>
  <si>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</si>
  <si>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</si>
  <si>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</si>
  <si>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</si>
  <si>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</si>
  <si>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</si>
  <si>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</si>
  <si>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</si>
  <si>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</si>
  <si>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</si>
  <si>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</si>
  <si>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</si>
  <si>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</si>
  <si>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</si>
  <si>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</si>
  <si>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</si>
  <si>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</si>
  <si>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</si>
  <si>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</si>
  <si>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</si>
  <si>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</si>
  <si>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</si>
  <si>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</si>
  <si>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</si>
  <si>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</si>
  <si>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</si>
  <si>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</si>
  <si>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</si>
  <si>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</si>
  <si>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</si>
  <si>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</si>
  <si>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</si>
  <si>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</si>
  <si>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</si>
  <si>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</si>
  <si>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</si>
  <si>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</si>
  <si>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</si>
  <si>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</si>
  <si>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</si>
  <si>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</si>
  <si>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</si>
  <si>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</si>
  <si>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</si>
  <si>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</si>
  <si>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</si>
  <si>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</si>
  <si>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</si>
  <si>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</si>
  <si>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</si>
  <si>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</si>
  <si>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</si>
  <si>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</si>
  <si>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</si>
  <si>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</si>
  <si>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</si>
  <si>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</si>
  <si>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</si>
  <si>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</si>
  <si>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</si>
  <si>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</si>
  <si>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</si>
  <si>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</si>
  <si>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</si>
  <si>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</si>
  <si>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</si>
  <si>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</si>
  <si>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</si>
  <si>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</si>
  <si>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</si>
  <si>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</si>
  <si>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</si>
  <si>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</si>
  <si>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</si>
  <si>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</si>
  <si>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</si>
  <si>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</si>
  <si>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</si>
  <si>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</si>
  <si>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</si>
  <si>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</si>
  <si>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</si>
  <si>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</si>
  <si>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</si>
  <si>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</si>
  <si>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</si>
  <si>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</si>
  <si>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</si>
  <si>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</si>
  <si>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</si>
  <si>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</si>
  <si>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</si>
  <si>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</si>
  <si>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</si>
  <si>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</si>
  <si>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</si>
  <si>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</si>
  <si>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</si>
  <si>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</si>
  <si>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</si>
  <si>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</si>
  <si>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</si>
  <si>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</si>
  <si>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</si>
  <si>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</si>
  <si>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</si>
  <si>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</si>
  <si>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</si>
  <si>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</si>
  <si>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</si>
  <si>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</si>
  <si>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</si>
  <si>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</si>
  <si>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</si>
  <si>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</si>
  <si>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</si>
  <si>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</si>
  <si>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</si>
  <si>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</si>
  <si>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</si>
  <si>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</si>
  <si>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</si>
  <si>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</si>
  <si>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</si>
  <si>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</si>
  <si>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</si>
  <si>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</si>
  <si>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</si>
  <si>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</si>
  <si>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</si>
  <si>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</si>
  <si>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</si>
  <si>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</si>
  <si>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</si>
  <si>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</si>
  <si>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</si>
  <si>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</si>
  <si>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</si>
  <si>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</si>
  <si>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</si>
  <si>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</si>
  <si>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</si>
  <si>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</si>
  <si>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</si>
  <si>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</si>
  <si>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</si>
  <si>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</si>
  <si>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</si>
  <si>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</si>
  <si>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</si>
  <si>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</si>
  <si>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</si>
  <si>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</si>
  <si>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</si>
  <si>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</si>
  <si>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</si>
  <si>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</si>
  <si>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</si>
  <si>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</si>
  <si>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</si>
  <si>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</si>
  <si>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</si>
  <si>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</si>
  <si>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</si>
  <si>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</si>
  <si>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</si>
  <si>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</si>
  <si>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</si>
  <si>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</si>
  <si>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</si>
  <si>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</si>
  <si>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</si>
  <si>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</si>
  <si>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</si>
  <si>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</si>
  <si>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</si>
  <si>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</si>
  <si>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</si>
  <si>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</si>
  <si>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</si>
  <si>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</si>
  <si>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</si>
  <si>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</si>
  <si>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</si>
  <si>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</si>
  <si>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</si>
  <si>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</si>
  <si>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</si>
  <si>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</si>
  <si>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</si>
  <si>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</si>
  <si>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</si>
  <si>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</si>
  <si>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</si>
  <si>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</si>
  <si>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</si>
  <si>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</si>
  <si>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</si>
  <si>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</si>
  <si>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</si>
  <si>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</si>
  <si>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</si>
  <si>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</si>
  <si>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</si>
  <si>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</si>
  <si>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</si>
  <si>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</si>
  <si>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</si>
  <si>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</si>
  <si>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</si>
  <si>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</si>
  <si>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</si>
  <si>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</si>
  <si>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</si>
  <si>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</si>
  <si>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</si>
  <si>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</si>
  <si>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</si>
  <si>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</si>
  <si>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</si>
  <si>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</si>
  <si>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</si>
  <si>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</si>
  <si>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</si>
  <si>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</si>
  <si>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</si>
  <si>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</si>
  <si>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</si>
  <si>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</si>
  <si>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</si>
  <si>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</si>
  <si>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</si>
  <si>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</si>
  <si>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</si>
  <si>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</si>
  <si>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</si>
  <si>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</si>
  <si>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</si>
  <si>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</si>
  <si>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</si>
  <si>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</si>
  <si>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</si>
  <si>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</si>
  <si>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</si>
  <si>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</si>
  <si>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</si>
  <si>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</si>
  <si>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</si>
  <si>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</si>
  <si>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</si>
  <si>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</si>
  <si>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</si>
  <si>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</si>
  <si>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</si>
  <si>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</si>
  <si>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</si>
  <si>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</si>
  <si>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</si>
  <si>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</si>
  <si>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</si>
  <si>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</si>
  <si>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</si>
  <si>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</si>
  <si>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</si>
  <si>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</si>
  <si>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</si>
  <si>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</si>
  <si>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</si>
  <si>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</si>
  <si>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</si>
  <si>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</si>
  <si>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</si>
  <si>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</si>
  <si>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</si>
  <si>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</si>
  <si>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</si>
  <si>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</si>
  <si>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</si>
  <si>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</si>
  <si>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</si>
  <si>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</si>
  <si>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</si>
  <si>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</si>
  <si>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</si>
  <si>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</si>
  <si>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</si>
  <si>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</si>
  <si>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</si>
  <si>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</si>
  <si>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</si>
  <si>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</si>
  <si>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</si>
  <si>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</si>
  <si>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</si>
  <si>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</si>
  <si>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</si>
  <si>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</si>
  <si>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</si>
  <si>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</si>
  <si>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</si>
  <si>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</si>
  <si>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</si>
  <si>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</si>
  <si>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</si>
  <si>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</si>
  <si>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</si>
  <si>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</si>
  <si>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</si>
  <si>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</si>
  <si>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</si>
  <si>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</si>
  <si>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</si>
  <si>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</si>
  <si>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</si>
  <si>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</si>
  <si>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</si>
  <si>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</si>
  <si>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</si>
  <si>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</si>
  <si>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</si>
  <si>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</si>
  <si>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</si>
  <si>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</si>
  <si>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</si>
  <si>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</si>
  <si>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</si>
  <si>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</si>
  <si>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</si>
  <si>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</si>
  <si>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</si>
  <si>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</si>
  <si>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</si>
  <si>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</si>
  <si>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</si>
  <si>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</si>
  <si>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</si>
  <si>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</si>
  <si>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</si>
  <si>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</si>
  <si>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</si>
  <si>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</si>
  <si>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</si>
  <si>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</si>
  <si>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</si>
  <si>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</si>
  <si>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</si>
  <si>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</si>
  <si>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</si>
  <si>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</si>
  <si>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</si>
  <si>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</si>
  <si>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</si>
  <si>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</si>
  <si>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</si>
  <si>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</si>
  <si>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</si>
  <si>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</si>
  <si>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</si>
  <si>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</si>
  <si>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</si>
  <si>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</si>
  <si>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</si>
  <si>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</si>
  <si>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</si>
  <si>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</si>
  <si>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</si>
  <si>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</si>
  <si>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</si>
  <si>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</si>
  <si>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</si>
  <si>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</si>
  <si>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</si>
  <si>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</si>
  <si>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</si>
  <si>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</si>
  <si>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</si>
  <si>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</si>
  <si>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</si>
  <si>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</si>
  <si>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</si>
  <si>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</si>
  <si>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</si>
  <si>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</si>
  <si>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</si>
  <si>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</si>
  <si>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</si>
  <si>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</si>
  <si>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</si>
  <si>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</si>
  <si>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</si>
  <si>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</si>
  <si>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</si>
  <si>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</si>
  <si>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</si>
  <si>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</si>
  <si>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</si>
  <si>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</si>
  <si>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</si>
  <si>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</si>
  <si>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</si>
  <si>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</si>
  <si>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</si>
  <si>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</si>
  <si>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</si>
  <si>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</si>
  <si>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</si>
  <si>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</si>
  <si>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</si>
  <si>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</si>
  <si>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</si>
  <si>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</si>
  <si>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</si>
  <si>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</si>
  <si>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</si>
  <si>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</si>
  <si>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</si>
  <si>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</si>
  <si>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</si>
  <si>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</si>
  <si>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</si>
  <si>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</si>
  <si>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</si>
  <si>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</si>
  <si>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</si>
  <si>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</si>
  <si>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</si>
  <si>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</si>
  <si>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</si>
  <si>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</si>
  <si>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</si>
  <si>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</si>
  <si>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</si>
  <si>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</si>
  <si>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</si>
  <si>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</si>
  <si>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</si>
  <si>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</si>
  <si>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</si>
  <si>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</si>
  <si>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</si>
  <si>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</si>
  <si>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</si>
  <si>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</si>
  <si>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</si>
  <si>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</si>
  <si>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</si>
  <si>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</si>
  <si>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</si>
  <si>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</si>
  <si>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</si>
  <si>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</si>
  <si>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</si>
  <si>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</si>
  <si>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</si>
  <si>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</si>
  <si>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</si>
  <si>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</si>
  <si>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</si>
  <si>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</si>
  <si>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</si>
  <si>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</si>
  <si>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</si>
  <si>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</si>
  <si>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</si>
  <si>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</si>
  <si>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</si>
  <si>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</si>
  <si>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</si>
  <si>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</si>
  <si>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</si>
  <si>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</si>
  <si>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</si>
  <si>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</si>
  <si>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</si>
  <si>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</si>
  <si>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</si>
  <si>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</si>
  <si>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</si>
  <si>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</si>
  <si>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</si>
  <si>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</si>
  <si>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</si>
  <si>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</si>
  <si>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</si>
  <si>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</si>
  <si>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</si>
  <si>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</si>
  <si>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</si>
  <si>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</si>
  <si>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</si>
  <si>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</si>
  <si>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</si>
  <si>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</si>
  <si>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</si>
  <si>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</si>
  <si>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</si>
  <si>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</si>
  <si>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</si>
  <si>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</si>
  <si>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</si>
  <si>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</si>
  <si>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</si>
  <si>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</si>
  <si>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</si>
  <si>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</si>
  <si>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</si>
  <si>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</si>
  <si>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</si>
  <si>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</si>
  <si>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</si>
  <si>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</si>
  <si>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</si>
  <si>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</si>
  <si>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</si>
  <si>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</si>
  <si>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</si>
  <si>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</si>
  <si>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</si>
  <si>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</si>
  <si>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</si>
  <si>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</si>
  <si>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</si>
  <si>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</si>
  <si>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</si>
  <si>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</si>
  <si>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</si>
  <si>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</si>
  <si>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</si>
  <si>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</si>
  <si>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</si>
  <si>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</si>
  <si>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</si>
  <si>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</si>
  <si>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</si>
  <si>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</si>
  <si>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</si>
  <si>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</si>
  <si>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</si>
  <si>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</si>
  <si>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</si>
  <si>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</si>
  <si>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</si>
  <si>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</si>
  <si>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</si>
  <si>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</si>
  <si>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</si>
  <si>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</si>
  <si>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</si>
  <si>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</si>
  <si>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</si>
  <si>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</si>
  <si>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</si>
  <si>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</si>
  <si>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</si>
  <si>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</si>
  <si>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</si>
  <si>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</si>
  <si>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</si>
  <si>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</si>
  <si>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</si>
  <si>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</si>
  <si>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</si>
  <si>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</si>
  <si>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</si>
  <si>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</si>
  <si>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</si>
  <si>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</si>
  <si>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</si>
  <si>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</si>
  <si>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</si>
  <si>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</si>
  <si>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</si>
  <si>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</si>
  <si>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</si>
  <si>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</si>
  <si>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</si>
  <si>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</si>
  <si>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</si>
  <si>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</si>
  <si>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</si>
  <si>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</si>
  <si>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</si>
  <si>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</si>
  <si>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</si>
  <si>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</si>
  <si>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</si>
  <si>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</si>
  <si>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</si>
  <si>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</si>
  <si>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</si>
  <si>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</si>
  <si>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</si>
  <si>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</si>
  <si>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</si>
  <si>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</si>
  <si>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</si>
  <si>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</si>
  <si>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</si>
  <si>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</si>
  <si>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</si>
  <si>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</si>
  <si>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</si>
  <si>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</si>
  <si>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</si>
  <si>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</si>
  <si>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</si>
  <si>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</si>
  <si>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</si>
  <si>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</si>
  <si>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</si>
  <si>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</si>
  <si>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</si>
  <si>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</si>
  <si>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</si>
  <si>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</si>
  <si>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</si>
  <si>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</si>
  <si>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</si>
  <si>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</si>
  <si>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</si>
  <si>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</si>
  <si>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</si>
  <si>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</si>
  <si>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</si>
  <si>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</si>
  <si>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</si>
  <si>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</si>
  <si>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</si>
  <si>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</si>
  <si>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</si>
  <si>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</si>
  <si>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</si>
  <si>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</si>
  <si>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</si>
  <si>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</si>
  <si>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</si>
  <si>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</si>
  <si>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</si>
  <si>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</si>
  <si>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PCM-20251105-00001458</t>
  </si>
  <si>
    <t>major</t>
  </si>
  <si>
    <t xml:space="preserve">ETA 50 mins </t>
  </si>
  <si>
    <t>TT-20251105-01316 // NA</t>
  </si>
  <si>
    <t xml:space="preserve">ETA 100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</si>
</sst>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165" fontId="9" fillId="0" borderId="9" xfId="0" applyNumberFormat="1" applyFont="1" applyFill="1" applyBorder="1" applyAlignment="1">
      <alignment horizontal="center" vertical="center"/>
    </xf>
    <xf numFmtId="0" fontId="13" fillId="7" borderId="8"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 totalsRowShown="0" headerRowDxfId="48" dataDxfId="47" headerRowBorderDxfId="45" tableBorderDxfId="46" totalsRowBorderDxfId="44">
  <autoFilter ref="A1:L4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9" totalsRowShown="0" headerRowDxfId="31" dataDxfId="30" headerRowBorderDxfId="28" tableBorderDxfId="29">
  <autoFilter ref="A1:L3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 totalsRowShown="0" headerRowDxfId="15" dataDxfId="14" headerRowBorderDxfId="12" tableBorderDxfId="13">
  <autoFilter ref="A1:L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303.73796388888877</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0.28327638888731599</v>
      </c>
      <c r="H3" s="178">
        <v>45966.39130787037</v>
      </c>
      <c r="I3" s="133" t="str">
        <f>IFERROR(VLOOKUP(D3,DB!A:F,6,0),"")</f>
        <v>SCECO</v>
      </c>
      <c r="J3" s="133" t="str">
        <f>IFERROR(VLOOKUP(D3,DB!A:G,7,0),"")</f>
        <v>Dead</v>
      </c>
      <c r="K3" s="137" t="s">
        <v>39024</v>
      </c>
      <c r="L3" s="138" t="str">
        <f>IFERROR(VLOOKUP(D3,DB!A:I,9,0),"")</f>
        <v>Latis</v>
      </c>
    </row>
    <row r="4" spans="1:15" ht="15" customHeight="1">
      <c r="A4" s="132"/>
      <c r="B4" s="133" t="str">
        <f>IFERROR(VLOOKUP(D4,DB!A:K,11,0),"")</f>
        <v/>
      </c>
      <c r="C4" s="133"/>
      <c r="D4" s="133"/>
      <c r="E4" s="134"/>
      <c r="F4" s="135"/>
      <c r="G4" s="136">
        <f ca="1">IFERROR(NOW()-F4,"")</f>
        <v>45966.686389814815</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45966.686389814815</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45966.686389814815</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45966.686389814815</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45966.686389814815</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45966.686389814815</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45966.686389814815</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45966.686389814815</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45966.686389814815</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45966.686389814815</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45966.686389814815</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45966.686389814815</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45966.686389814815</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45966.686389814815</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45966.686389814815</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45966.686389814815</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45966.686389814815</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45966.686389814815</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45966.686389814815</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45966.686389814815</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45966.686389814815</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45966.686389814815</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45966.686389814815</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45966.686389814815</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45966.686389814815</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45966.686389814815</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45966.686389814815</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45966.686389814815</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45966.686389814815</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45966.686389814815</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45966.686389814815</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45966.686389814815</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45966.686389814815</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45966.686389814815</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45966.686389814815</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45966.686389814815</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45966.686389814815</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45966.686389814815</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45966.686389814815</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45966.686389814815</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45966.686389814815</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45966.686389814815</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45966.686389814815</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45966.686389814815</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45966.686389814815</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45966.686389814815</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45966.686389814815</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45966.686389814815</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45966.686389814815</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45966.686389814815</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45966.686389814815</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45966.686389814815</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45966.686389814815</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45966.686389814815</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45966.686389814815</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45966.686389814815</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45966.686389814815</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45966.686389814815</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45966.686389814815</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45966.686389814815</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45966.686389814815</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45966.686389814815</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45966.686389814815</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45966.686389814815</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45966.686389814815</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45966.686389814815</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45966.686389814815</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45966.686389814815</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45966.686389814815</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45966.686389814815</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45966.686389814815</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45966.686389814815</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45966.686389814815</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45966.686389814815</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45966.686389814815</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45966.686389814815</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45966.686389814815</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45966.686389814815</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45966.686389814815</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45966.686389814815</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45966.686389814815</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45966.686389814815</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45966.686389814815</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45966.686389814815</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45966.686389814815</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45966.686389814815</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45966.686389814815</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45966.686389814815</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45966.686389814815</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45966.686389814815</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141.68655185185344</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7.9443064814840909</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45966.686389814815</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45966.686389814815</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45966.686389814815</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45966.686389814815</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45966.686389814815</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45966.686389814815</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45966.686389814815</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45966.686389814815</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45966.686389814815</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45966.686389814815</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45966.686389814815</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45966.686389814815</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45966.686389814815</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45966.686389814815</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45966.686389814815</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45966.686389814815</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45966.686389814815</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45966.686389814815</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45966.686389814815</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45966.686389814815</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45966.686389814815</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45966.686389814815</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45966.686389814815</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45966.686389814815</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45966.686389814815</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45966.686389814815</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45966.686389814815</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45966.686389814815</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45966.686389814815</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45966.686389814815</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45966.686389814815</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45966.686389814815</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45966.686389814815</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45966.686389814815</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45966.686389814815</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45966.686389814815</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45966.686389814815</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45966.686389814815</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45966.686389814815</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45966.686389814815</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45966.686389814815</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45966.686389814815</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45966.686389814815</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45966.686389814815</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45966.686389814815</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45966.686389814815</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45966.686389814815</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45966.686389814815</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45966.686389814815</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45966.686389814815</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45966.686389814815</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45966.686389814815</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45966.686389814815</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45966.686389814815</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45966.686389814815</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45966.686389814815</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45966.686389814815</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45966.686389814815</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45966.686389814815</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45966.686389814815</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45966.686389814815</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45966.686389814815</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45966.686389814815</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45966.686389814815</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45966.686389814815</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45966.686389814815</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45966.686389814815</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45966.686389814815</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45966.686389814815</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45966.686389814815</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45966.686389814815</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45966.686389814815</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45966.686389814815</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45966.686389814815</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45966.686389814815</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45966.686389814815</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45966.686389814815</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45966.686389814815</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45966.686389814815</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45966.686389814815</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45966.686389814815</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45966.686389814815</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45966.686389814815</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45966.686389814815</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45966.686389814815</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45966.686389814815</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45966.686389814815</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45966.686389814815</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45966.686389814815</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45966.686389814815</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45966.686389814815</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45966.686389814815</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45966.686389814815</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45966.686389814815</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45966.686389814815</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45966.686389814815</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45966.686389814815</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45966.686389814815</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45966.686389814815</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45966.686389814815</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45966.686389814815</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45966.686389814815</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45966.686389814815</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45966.686389814815</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45966.686389814815</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45966.686389814815</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45966.686389814815</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45966.686389814815</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45966.686389814815</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45966.686389814815</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45966.686389814815</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45966.686389814815</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45966.686389814815</v>
      </c>
      <c r="H13" s="22" t="s">
        <v>39109</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45966.686389814815</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45966.686389814815</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45966.686389814815</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45966.686389814815</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45966.686389814815</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45966.686389814815</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45966.686389814815</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45966.686389814815</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45966.686389814815</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45966.686389814815</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45966.686389814815</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45966.686389814815</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39110</v>
      </c>
      <c r="D26" s="18"/>
      <c r="E26" s="18"/>
      <c r="F26" s="20"/>
      <c r="G26" s="21">
        <f t="shared" ref="G26:G89" ca="1" si="1">IFERROR(NOW()-F26,"-")</f>
        <v>45966.686389814815</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45966.686389814815</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45966.686389814815</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45966.686389814815</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45966.686389814815</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45966.686389814815</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45966.686389814815</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45966.686389814815</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45966.686389814815</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45966.686389814815</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45966.686389814815</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45966.686389814815</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45966.686389814815</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45966.686389814815</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45966.686389814815</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45966.686389814815</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45966.686389814815</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45966.686389814815</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45966.686389814815</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45966.686389814815</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45966.686389814815</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45966.686389814815</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45966.686389814815</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45966.686389814815</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45966.686389814815</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45966.686389814815</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45966.686389814815</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45966.686389814815</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45966.686389814815</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45966.686389814815</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45966.686389814815</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45966.686389814815</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45966.686389814815</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45966.686389814815</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45966.686389814815</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45966.686389814815</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45966.686389814815</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45966.686389814815</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45966.686389814815</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45966.686389814815</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45966.686389814815</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45966.686389814815</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45966.686389814815</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45966.686389814815</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45966.686389814815</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45966.686389814815</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45966.686389814815</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45966.686389814815</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45966.686389814815</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45966.686389814815</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45966.686389814815</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45966.686389814815</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45966.686389814815</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45966.686389814815</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45966.686389814815</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45966.686389814815</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45966.686389814815</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45966.686389814815</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45966.686389814815</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45966.686389814815</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45966.686389814815</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45966.686389814815</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45966.686389814815</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45966.686389814815</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45966.686389814815</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45966.686389814815</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45966.686389814815</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45966.686389814815</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45966.686389814815</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45966.686389814815</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45966.686389814815</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45966.686389814815</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45966.686389814815</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45966.686389814815</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45966.686389814815</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45966.686389814815</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45966.686389814815</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45966.686389814815</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45966.686389814815</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45966.686389814815</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45966.686389814815</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45966.686389814815</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45966.686389814815</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45966.686389814815</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45966.686389814815</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45966.686389814815</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45966.686389814815</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45966.686389814815</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45966.686389814815</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45966.686389814815</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45966.686389814815</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45966.686389814815</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45966.686389814815</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45966.686389814815</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45966.686389814815</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45966.686389814815</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45966.686389814815</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45966.686389814815</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45966.686389814815</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45966.686389814815</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45966.686389814815</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45966.686389814815</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45966.686389814815</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45966.686389814815</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45966.686389814815</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45966.686389814815</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45966.686389814815</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45966.686389814815</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45966.686389814815</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45966.686389814815</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45966.686389814815</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45966.686389814815</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45966.686389814815</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45966.686389814815</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45966.686389814815</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45966.686389814815</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45966.686389814815</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45966.686389814815</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45966.686389814815</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45966.686389814815</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45966.686389814815</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45966.686389814815</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45966.686389814815</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45966.686389814815</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45966.686389814815</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45966.686389814815</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45966.686389814815</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45966.686389814815</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45966.686389814815</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45966.686389814815</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45966.686389814815</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45966.686389814815</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45966.686389814815</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45966.686389814815</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45966.686389814815</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45966.686389814815</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45966.686389814815</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45966.686389814815</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45966.686389814815</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45966.686389814815</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45966.686389814815</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45966.686389814815</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45966.686389814815</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45966.686389814815</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45966.686389814815</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45966.686389814815</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45966.686389814815</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45966.686389814815</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45966.686389814815</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45966.686389814815</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45966.686389814815</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45966.686389814815</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45966.686389814815</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45966.686389814815</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45966.686389814815</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45966.686389814815</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45966.686389814815</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45966.686389814815</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45966.686389814815</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45966.686389814815</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45966.686389814815</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45966.686389814815</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45966.686389814815</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45966.686389814815</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45966.686389814815</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45966.686389814815</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45966.686389814815</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45966.686389814815</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45966.686389814815</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45966.686389814815</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45966.686389814815</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45966.686389814815</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45966.686389814815</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45966.686389814815</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45966.686389814815</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45966.686389814815</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45966.686389814815</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45966.686389814815</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45966.686389814815</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45966.686389814815</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45966.686389814815</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45966.686389814815</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45966.686389814815</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45966.686389814815</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45966.686389814815</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45966.686389814815</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45966.686389814815</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45966.686389814815</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45966.686389814815</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45966.686389814815</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45966.686389814815</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45966.686389814815</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45966.686389814815</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45966.686389814815</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45966.686389814815</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45966.686389814815</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45966.686389814815</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45966.686389814815</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45966.686389814815</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45966.686389814815</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45966.686389814815</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45966.686389814815</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45966.686389814815</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45966.686389814815</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45966.686389814815</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45966.686389814815</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45966.686389814815</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45966.686389814815</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45966.686389814815</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45966.686389814815</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45966.686389814815</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45966.686389814815</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45966.686389814815</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45966.686389814815</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45966.686389814815</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45966.686389814815</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45966.686389814815</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45966.686389814815</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45966.686389814815</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45966.686389814815</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45966.686389814815</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45966.686389814815</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45966.686389814815</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45966.686389814815</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45966.686389814815</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45966.686389814815</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45966.686389814815</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45966.686389814815</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45966.686389814815</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45966.686389814815</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45966.686389814815</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45966.686389814815</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45966.686389814815</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45966.686389814815</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45966.686389814815</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45966.686389814815</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45966.686389814815</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45966.686389814815</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45966.686389814815</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45966.686389814815</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45966.686389814815</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45966.686389814815</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45966.686389814815</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45966.686389814815</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45966.686389814815</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45966.686389814815</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45966.686389814815</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45966.686389814815</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45966.686389814815</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45966.686389814815</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45966.686389814815</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45966.686389814815</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45966.686389814815</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45966.686389814815</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45966.686389814815</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45966.686389814815</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45966.686389814815</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45966.686389814815</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45966.686389814815</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45966.686389814815</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45966.686389814815</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45966.686389814815</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45966.686389814815</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45966.686389814815</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45966.686389814815</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45966.686389814815</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45966.686389814815</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45966.686389814815</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45966.686389814815</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45966.686389814815</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45966.686389814815</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45966.686389814815</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45966.686389814815</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45966.686389814815</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45966.686389814815</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45966.686389814815</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45966.686389814815</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45966.686389814815</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45966.686389814815</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45966.686389814815</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45966.686389814815</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45966.686389814815</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45966.686389814815</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45966.686389814815</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45966.686389814815</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45966.686389814815</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45966.686389814815</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45966.686389814815</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45966.686389814815</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45966.686389814815</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45966.686389814815</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45966.686389814815</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45966.686389814815</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45966.686389814815</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45966.686389814815</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45966.686389814815</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45966.686389814815</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45966.686389814815</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45966.686389814815</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45966.686389814815</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45966.686389814815</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45966.686389814815</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45966.686389814815</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45966.686389814815</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45966.686389814815</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45966.686389814815</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45966.686389814815</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45966.686389814815</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45966.686389814815</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45966.686389814815</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45966.686389814815</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45966.686389814815</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45966.686389814815</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45966.686389814815</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45966.686389814815</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45966.686389814815</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45966.686389814815</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45966.686389814815</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45966.686389814815</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45966.686389814815</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45966.686389814815</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45966.686389814815</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45966.686389814815</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45966.686389814815</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45966.686389814815</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45966.686389814815</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45966.686389814815</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45966.686389814815</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45966.686389814815</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45966.686389814815</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45966.686389814815</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45966.686389814815</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45966.686389814815</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45966.686389814815</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45966.686389814815</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45966.686389814815</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45966.686389814815</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45966.686389814815</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45966.686389814815</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45966.686389814815</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45966.686389814815</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45966.686389814815</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45966.686389814815</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45966.686389814815</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45966.686389814815</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45966.686389814815</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45966.686389814815</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45966.686389814815</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45966.686389814815</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45966.686389814815</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45966.686389814815</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45966.686389814815</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45966.686389814815</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45966.686389814815</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45966.686389814815</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45966.686389814815</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45966.686389814815</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45966.686389814815</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45966.686389814815</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45966.686389814815</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45966.686389814815</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45966.686389814815</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45966.686389814815</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45966.686389814815</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45966.686389814815</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45966.686389814815</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45966.686389814815</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45966.686389814815</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45966.686389814815</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45966.686389814815</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45966.686389814815</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45966.686389814815</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45966.686389814815</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45966.686389814815</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45966.686389814815</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45966.686389814815</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45966.686389814815</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45966.686389814815</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45966.686389814815</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45966.686389814815</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45966.686389814815</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45966.686389814815</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45966.686389814815</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45966.686389814815</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45966.686389814815</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45966.686389814815</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45966.686389814815</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45966.686389814815</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45966.686389814815</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45966.686389814815</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45966.686389814815</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45966.686389814815</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45966.686389814815</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45966.686389814815</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45966.686389814815</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45966.686389814815</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45966.686389814815</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45966.686389814815</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45966.686389814815</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45966.686389814815</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45966.686389814815</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45966.686389814815</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45966.686389814815</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45966.686389814815</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45966.686389814815</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45966.686389814815</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45966.686389814815</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45966.686389814815</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45966.686389814815</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45966.686389814815</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45966.686389814815</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45966.686389814815</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45966.686389814815</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45966.686389814815</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45966.686389814815</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45966.686389814815</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45966.686389814815</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45966.686389814815</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45966.686389814815</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45966.686389814815</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45966.686389814815</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45966.686389814815</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45966.686389814815</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45966.686389814815</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45966.686389814815</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45966.686389814815</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45966.686389814815</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45966.686389814815</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45966.686389814815</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45966.686389814815</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45966.686389814815</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45966.686389814815</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45966.686389814815</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45966.686389814815</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45966.686389814815</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45966.686389814815</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45966.686389814815</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45966.686389814815</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45966.686389814815</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45966.686389814815</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45966.686389814815</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45966.686389814815</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45966.686389814815</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45966.686389814815</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45966.686389814815</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45966.686389814815</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45966.686389814815</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45966.686389814815</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45966.686389814815</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45966.686389814815</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45966.686389814815</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45966.686389814815</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45966.686389814815</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45966.686389814815</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45966.686389814815</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45966.686389814815</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45966.686389814815</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45966.686389814815</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45966.686389814815</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45966.686389814815</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45966.686389814815</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45966.686389814815</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45966.686389814815</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45966.686389814815</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45966.686389814815</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45966.686389814815</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45966.686389814815</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45966.686389814815</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45966.686389814815</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45966.686389814815</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45966.686389814815</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45966.686389814815</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45966.686389814815</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45966.686389814815</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45966.686389814815</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45966.686389814815</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45966.686389814815</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45966.686389814815</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45966.686389814815</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45966.686389814815</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45966.686389814815</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45966.686389814815</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45966.686389814815</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45966.686389814815</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45966.686389814815</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45966.686389814815</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45966.686389814815</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45966.686389814815</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45966.686389814815</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45966.686389814815</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45966.686389814815</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45966.686389814815</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45966.686389814815</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45966.686389814815</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45966.686389814815</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45966.686389814815</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45966.686389814815</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45966.686389814815</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45966.686389814815</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45966.686389814815</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45966.686389814815</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45966.686389814815</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45966.686389814815</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45966.686389814815</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45966.686389814815</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45966.686389814815</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45966.686389814815</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45966.686389814815</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45966.686389814815</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45966.686389814815</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45966.686389814815</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45966.686389814815</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45966.686389814815</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45966.686389814815</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45966.686389814815</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45966.686389814815</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45966.686389814815</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45966.686389814815</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45966.686389814815</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45966.686389814815</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45966.686389814815</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45966.686389814815</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45966.686389814815</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45966.686389814815</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45966.686389814815</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45966.686389814815</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45966.686389814815</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45966.686389814815</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45966.686389814815</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45966.686389814815</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45966.686389814815</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45966.686389814815</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45966.686389814815</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45966.686389814815</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45966.686389814815</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45966.686389814815</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45966.686389814815</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45966.686389814815</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45966.686389814815</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45966.686389814815</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45966.686389814815</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45966.686389814815</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45966.686389814815</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45966.686389814815</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45966.686389814815</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45966.686389814815</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45966.686389814815</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45966.686389814815</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45966.686389814815</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45966.686389814815</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45966.686389814815</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45966.686389814815</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45966.686389814815</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45966.686389814815</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45966.686389814815</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45966.686389814815</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45966.686389814815</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45966.686389814815</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45966.686389814815</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45966.686389814815</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45966.686389814815</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45966.686389814815</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45966.686389814815</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45966.686389814815</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45966.686389814815</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45966.686389814815</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45966.686389814815</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45966.686389814815</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45966.686389814815</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45966.686389814815</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45966.686389814815</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45966.686389814815</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45966.686389814815</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45966.686389814815</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45966.686389814815</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45966.686389814815</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45966.686389814815</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45966.686389814815</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45966.686389814815</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45966.686389814815</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45966.686389814815</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45966.686389814815</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45966.686389814815</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45966.686389814815</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45966.686389814815</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45966.686389814815</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45966.686389814815</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45966.686389814815</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45966.686389814815</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45966.686389814815</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45966.686389814815</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45966.686389814815</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45966.686389814815</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45966.686389814815</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45966.686389814815</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45966.686389814815</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45966.686389814815</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45966.686389814815</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45966.686389814815</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45966.686389814815</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45966.686389814815</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45966.686389814815</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45966.686389814815</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45966.686389814815</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45966.686389814815</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45966.686389814815</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45966.686389814815</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45966.686389814815</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45966.686389814815</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45966.686389814815</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45966.686389814815</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45966.686389814815</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45966.686389814815</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45966.686389814815</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45966.686389814815</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45966.686389814815</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45966.686389814815</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45966.686389814815</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45966.686389814815</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45966.686389814815</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45966.686389814815</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45966.686389814815</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45966.686389814815</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45966.686389814815</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45966.686389814815</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45966.686389814815</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45966.686389814815</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45966.686389814815</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45966.686389814815</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45966.686389814815</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45966.686389814815</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45966.686389814815</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45966.686389814815</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45966.686389814815</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45966.686389814815</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45966.686389814815</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45966.686389814815</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45966.686389814815</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45966.686389814815</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45966.686389814815</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45966.686389814815</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45966.686389814815</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45966.686389814815</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45966.686389814815</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45966.686389814815</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45966.686389814815</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45966.686389814815</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45966.686389814815</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45966.686389814815</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45966.686389814815</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45966.686389814815</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45966.686389814815</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45966.686389814815</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45966.686389814815</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45966.686389814815</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45966.686389814815</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45966.686389814815</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45966.686389814815</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45966.686389814815</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45966.686389814815</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45966.686389814815</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45966.686389814815</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45966.686389814815</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45966.686389814815</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45966.686389814815</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45966.686389814815</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45966.686389814815</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45966.686389814815</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45966.686389814815</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45966.686389814815</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45966.686389814815</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45966.686389814815</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45966.686389814815</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45966.686389814815</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45966.686389814815</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45966.686389814815</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45966.686389814815</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45966.686389814815</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45966.686389814815</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45966.686389814815</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45966.686389814815</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45966.686389814815</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45966.686389814815</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45966.686389814815</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45966.686389814815</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45966.686389814815</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45966.686389814815</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45966.686389814815</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45966.686389814815</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45966.686389814815</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45966.686389814815</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45966.686389814815</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45966.686389814815</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45966.686389814815</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45966.686389814815</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45966.686389814815</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45966.686389814815</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45966.686389814815</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45966.686389814815</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45966.686389814815</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45966.686389814815</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45966.686389814815</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45966.686389814815</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45966.686389814815</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45966.686389814815</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45966.686389814815</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45966.686389814815</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45966.686389814815</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45966.686389814815</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45966.686389814815</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45966.686389814815</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45966.686389814815</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45966.686389814815</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45966.686389814815</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45966.686389814815</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45966.686389814815</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45966.686389814815</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45966.686389814815</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45966.686389814815</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45966.686389814815</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45966.686389814815</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45966.686389814815</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45966.686389814815</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45966.686389814815</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45966.686389814815</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45966.686389814815</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45966.686389814815</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45966.686389814815</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45966.686389814815</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45966.686389814815</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45966.686389814815</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45966.686389814815</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45966.686389814815</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45966.686389814815</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45966.686389814815</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45966.686389814815</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45966.686389814815</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45966.686389814815</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45966.686389814815</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45966.686389814815</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45966.686389814815</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45966.686389814815</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45966.686389814815</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45966.686389814815</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45966.686389814815</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45966.686389814815</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45966.686389814815</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45966.686389814815</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45966.686389814815</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45966.686389814815</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45966.686389814815</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45966.686389814815</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45966.686389814815</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45966.686389814815</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45966.686389814815</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45966.686389814815</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45966.686389814815</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45966.686389814815</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45966.686389814815</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45966.686389814815</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45966.686389814815</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45966.686389814815</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45966.686389814815</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45966.686389814815</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45966.686389814815</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45966.686389814815</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45966.686389814815</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45966.686389814815</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45966.686389814815</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45966.686389814815</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45966.686389814815</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45966.686389814815</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45966.686389814815</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45966.686389814815</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45966.686389814815</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45966.686389814815</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45966.686389814815</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45966.686389814815</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45966.686389814815</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45966.686389814815</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45966.686389814815</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45966.686389814815</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45966.686389814815</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45966.686389814815</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45966.686389814815</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45966.686389814815</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45966.686389814815</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45966.686389814815</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45966.686389814815</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45966.686389814815</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45966.686389814815</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45966.686389814815</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45966.686389814815</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45966.686389814815</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45966.686389814815</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45966.686389814815</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45966.686389814815</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45966.686389814815</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45966.686389814815</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45966.686389814815</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45966.686389814815</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45966.686389814815</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45966.686389814815</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45966.686389814815</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45966.686389814815</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45966.686389814815</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45966.686389814815</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45966.686389814815</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45966.686389814815</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45966.686389814815</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45966.686389814815</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45966.686389814815</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45966.686389814815</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45966.686389814815</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45966.686389814815</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45966.686389814815</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45966.686389814815</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45966.686389814815</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45966.686389814815</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45966.686389814815</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45966.686389814815</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45966.686389814815</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45966.686389814815</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45966.686389814815</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45966.686389814815</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45966.686389814815</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45966.686389814815</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45966.686389814815</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45966.686389814815</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45966.686389814815</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45966.686389814815</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45966.686389814815</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45966.686389814815</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45966.686389814815</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45966.686389814815</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45966.686389814815</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45966.686389814815</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45966.686389814815</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45966.686389814815</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45966.686389814815</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45966.686389814815</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45966.686389814815</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45966.686389814815</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45966.686389814815</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45966.686389814815</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45966.686389814815</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45966.686389814815</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45966.686389814815</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45966.686389814815</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45966.686389814815</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45966.686389814815</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45966.686389814815</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45966.686389814815</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45966.686389814815</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45966.686389814815</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45966.686389814815</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45966.686389814815</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45966.686389814815</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45966.686389814815</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45966.686389814815</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45966.686389814815</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45966.686389814815</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45966.686389814815</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45966.686389814815</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45966.686389814815</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45966.686389814815</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45966.686389814815</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45966.686389814815</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45966.686389814815</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45966.686389814815</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45966.686389814815</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45966.686389814815</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45966.686389814815</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45966.686389814815</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45966.686389814815</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45966.686389814815</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45966.686389814815</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45966.686389814815</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45966.686389814815</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45966.686389814815</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45966.686389814815</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45966.686389814815</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45966.686389814815</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45966.686389814815</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45966.686389814815</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45966.686389814815</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45966.686389814815</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45966.686389814815</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45966.686389814815</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45966.686389814815</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45966.686389814815</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45966.686389814815</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45966.686389814815</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45966.686389814815</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45966.686389814815</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45966.686389814815</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45966.686389814815</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45966.686389814815</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45966.686389814815</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45966.686389814815</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45966.686389814815</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45966.686389814815</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45966.686389814815</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45966.686389814815</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45966.686389814815</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45966.686389814815</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45966.686389814815</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45966.686389814815</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45966.686389814815</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45966.686389814815</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45966.686389814815</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45966.686389814815</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45966.686389814815</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45966.686389814815</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45966.686389814815</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45966.686389814815</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45966.686389814815</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45966.686389814815</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45966.686389814815</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45966.686389814815</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45966.686389814815</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45966.686389814815</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45966.686389814815</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45966.686389814815</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45966.686389814815</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45966.686389814815</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45966.686389814815</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45966.686389814815</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45966.686389814815</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45966.686389814815</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45966.686389814815</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45966.686389814815</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45966.686389814815</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45966.686389814815</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45966.686389814815</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45966.686389814815</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45966.686389814815</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45966.686389814815</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45966.686389814815</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45966.686389814815</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45966.686389814815</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45966.686389814815</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45966.686389814815</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45966.686389814815</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45966.686389814815</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45966.686389814815</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45966.686389814815</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45966.686389814815</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45966.686389814815</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45966.686389814815</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45966.686389814815</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45966.686389814815</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45966.686389814815</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45966.686389814815</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45966.686389814815</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45966.686389814815</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45966.686389814815</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45966.686389814815</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45966.686389814815</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45966.686389814815</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45966.686389814815</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45966.686389814815</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45966.686389814815</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45966.686389814815</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45966.686389814815</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45966.686389814815</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45966.686389814815</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45966.686389814815</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45966.686389814815</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45966.686389814815</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45966.686389814815</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45966.686389814815</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45966.686389814815</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45966.686389814815</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45966.686389814815</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45966.686389814815</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45966.686389814815</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45966.686389814815</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45966.686389814815</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45966.686389814815</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45966.686389814815</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45966.686389814815</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45966.686389814815</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45966.686389814815</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45966.686389814815</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45966.686389814815</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45966.686389814815</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45966.686389814815</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45966.686389814815</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45966.686389814815</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45966.686389814815</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45966.686389814815</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45966.686389814815</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45966.686389814815</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45966.686389814815</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45966.686389814815</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45966.686389814815</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45966.686389814815</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45966.686389814815</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45966.686389814815</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45966.686389814815</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45966.686389814815</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45966.686389814815</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45966.686389814815</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45966.686389814815</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45966.686389814815</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45966.686389814815</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45966.686389814815</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45966.686389814815</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45966.686389814815</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45966.686389814815</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45966.686389814815</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45966.686389814815</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45966.686389814815</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45966.686389814815</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45966.686389814815</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45966.686389814815</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45966.686389814815</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45966.686389814815</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45966.686389814815</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45966.686389814815</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45966.686389814815</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45966.686389814815</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45966.686389814815</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45966.686389814815</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45966.686389814815</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45966.686389814815</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45966.686389814815</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45966.686389814815</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45966.686389814815</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45966.686389814815</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45966.686389814815</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45966.686389814815</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45966.686389814815</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45966.686389814815</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45966.686389814815</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45966.686389814815</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45966.686389814815</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45966.686389814815</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263.20567222221871</v>
      </c>
      <c r="H2" s="98">
        <v>45703.474768518521</v>
      </c>
      <c r="I2" s="98" t="str">
        <f>IFERROR(VLOOKUP(D2,DB!A:F,6,0),"")</f>
        <v>SCECO</v>
      </c>
      <c r="J2" s="98" t="str">
        <f>IFERROR(VLOOKUP(D2,DB!A:G,7,0),"")</f>
        <v>Dead</v>
      </c>
      <c r="K2" s="100" t="s">
        <v>39112</v>
      </c>
      <c r="L2" s="93" t="str">
        <f>IFERROR(VLOOKUP(D2,DB!A:I,9,0),"")</f>
        <v>Latis</v>
      </c>
    </row>
    <row r="3" spans="1:16" ht="15" customHeight="1">
      <c r="A3" s="118"/>
      <c r="B3" s="118" t="str">
        <f>IFERROR(VLOOKUP(D3,DB!A:K,11,0),"")</f>
        <v/>
      </c>
      <c r="C3" s="119"/>
      <c r="D3" s="100"/>
      <c r="E3" s="97"/>
      <c r="F3" s="122"/>
      <c r="G3" s="123">
        <f ca="1">IFERROR(NOW()-F3,"")</f>
        <v>45966.686389814815</v>
      </c>
      <c r="H3" s="122"/>
      <c r="I3" s="118" t="str">
        <f>IFERROR(VLOOKUP(D3,DB!A:F,6,0),"")</f>
        <v/>
      </c>
      <c r="J3" s="118" t="str">
        <f>IFERROR(VLOOKUP(D3,DB!A:G,7,0),"")</f>
        <v/>
      </c>
      <c r="K3" s="124"/>
      <c r="L3" s="120" t="str">
        <f>IFERROR(VLOOKUP(D3,DB!A:I,9,0),"")</f>
        <v/>
      </c>
    </row>
    <row r="4" spans="1:16" ht="15" customHeight="1">
      <c r="A4" s="118"/>
      <c r="B4" s="118" t="str">
        <f>IFERROR(VLOOKUP(D4,DB!A:K,11,0),"")</f>
        <v/>
      </c>
      <c r="C4" s="119"/>
      <c r="D4" s="120"/>
      <c r="E4" s="97"/>
      <c r="F4" s="122"/>
      <c r="G4" s="123">
        <f ca="1">IFERROR(NOW()-F4,"")</f>
        <v>45966.686389814815</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45966.686389814815</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45966.686389814815</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45966.686389814815</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45966.686389814815</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45966.686389814815</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45966.686389814815</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45966.686389814815</v>
      </c>
      <c r="H11" s="122"/>
      <c r="I11" s="118" t="str">
        <f>IFERROR(VLOOKUP(D11,DB!A:F,6,0),"")</f>
        <v/>
      </c>
      <c r="J11" s="118" t="str">
        <f>IFERROR(VLOOKUP(D11,DB!A:G,7,0),"")</f>
        <v/>
      </c>
      <c r="K11" s="124"/>
      <c r="L11" s="120" t="str">
        <f>IFERROR(VLOOKUP(D11,DB!A:I,9,0),"")</f>
        <v/>
      </c>
    </row>
    <row r="12" spans="1:16" ht="15" customHeight="1">
      <c r="A12" s="118"/>
      <c r="B12" s="118" t="str">
        <f>IFERROR(VLOOKUP(D12,DB!A:K,11,0),"")</f>
        <v/>
      </c>
      <c r="C12" s="93"/>
      <c r="D12" s="93"/>
      <c r="E12" s="97"/>
      <c r="F12" s="122"/>
      <c r="G12" s="123">
        <f ca="1">IFERROR(NOW()-F12,"")</f>
        <v>45966.686389814815</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45966.686389814815</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45966.686389814815</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45966.686389814815</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45966.686389814815</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45966.686389814815</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45966.686389814815</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45966.686389814815</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45966.686389814815</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45966.686389814815</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45966.686389814815</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45966.686389814815</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45966.686389814815</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45966.686389814815</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45966.686389814815</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45966.686389814815</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45966.686389814815</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45966.686389814815</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45966.686389814815</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45966.686389814815</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45966.686389814815</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45966.686389814815</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45966.686389814815</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45966.686389814815</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45966.686389814815</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45966.686389814815</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45966.686389814815</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45966.686389814815</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45966.686389814815</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45966.686389814815</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45966.686389814815</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45966.686389814815</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45966.686389814815</v>
      </c>
      <c r="H44" s="122"/>
      <c r="I44" s="118" t="str">
        <f>IFERROR(VLOOKUP(D44,DB!A:F,6,0),"")</f>
        <v/>
      </c>
      <c r="J44" s="118" t="str">
        <f>IFERROR(VLOOKUP(D44,DB!A:G,7,0),"")</f>
        <v/>
      </c>
      <c r="K44" s="124"/>
      <c r="L44" s="120" t="str">
        <f>IFERROR(VLOOKUP(D44,DB!A:I,9,0),"")</f>
        <v/>
      </c>
    </row>
    <row r="45" spans="1:12" ht="15" customHeight="1">
      <c r="A45" s="125"/>
      <c r="B45" s="125" t="str">
        <f>IFERROR(VLOOKUP(D45,DB!A:K,11,0),"")</f>
        <v/>
      </c>
      <c r="C45" s="126"/>
      <c r="D45" s="127"/>
      <c r="E45" s="128"/>
      <c r="F45" s="129"/>
      <c r="G45" s="130">
        <f ca="1">IFERROR(NOW()-F45,"")</f>
        <v>45966.686389814815</v>
      </c>
      <c r="H45" s="129"/>
      <c r="I45" s="125" t="str">
        <f>IFERROR(VLOOKUP(D45,DB!A:F,6,0),"")</f>
        <v/>
      </c>
      <c r="J45" s="125" t="str">
        <f>IFERROR(VLOOKUP(D45,DB!A:G,7,0),"")</f>
        <v/>
      </c>
      <c r="K45" s="131"/>
      <c r="L45" s="127" t="str">
        <f>IFERROR(VLOOKUP(D45,DB!A:I,9,0),"")</f>
        <v/>
      </c>
    </row>
  </sheetData>
  <dataValidations count="2">
    <dataValidation allowBlank="1" showInputMessage="1" showErrorMessage="1" sqref="E1" xr:uid="{A4F81451-56CC-4543-9497-104C4E44EE4B}"/>
    <dataValidation type="list" allowBlank="1" showInputMessage="1" showErrorMessage="1" sqref="E2:E3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tabSelected="1" workbookViewId="0">
      <selection activeCell="C15" sqref="C1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39113</v>
      </c>
      <c r="B2" s="37" t="str">
        <f>IFERROR(VLOOKUP(D2,DB!A:K,11,0),"")</f>
        <v>R5</v>
      </c>
      <c r="C2" s="37">
        <v>3</v>
      </c>
      <c r="D2" s="117" t="s">
        <v>36011</v>
      </c>
      <c r="E2" s="37" t="s">
        <v>39021</v>
      </c>
      <c r="F2" s="38">
        <v>45891.832060185188</v>
      </c>
      <c r="G2" s="143">
        <f ca="1">IFERROR(NOW()-F2,"")</f>
        <v>74.854329629626591</v>
      </c>
      <c r="H2" s="38">
        <v>45891.790393518517</v>
      </c>
      <c r="I2" s="37" t="str">
        <f>IFERROR(VLOOKUP(D2,DB!A:F,6,0),"")</f>
        <v>Generator-SG</v>
      </c>
      <c r="J2" s="37" t="str">
        <f>IFERROR(VLOOKUP(D2,DB!A:G,7,0),"")</f>
        <v>Vandalized</v>
      </c>
      <c r="K2" s="37" t="s">
        <v>39114</v>
      </c>
      <c r="L2" s="37" t="str">
        <f>IFERROR(VLOOKUP(D2,DB!A:I,9,0),"")</f>
        <v>Latis</v>
      </c>
      <c r="M2" s="116"/>
    </row>
    <row r="3" spans="1:13" ht="30.75">
      <c r="A3" s="37" t="s">
        <v>39115</v>
      </c>
      <c r="B3" s="37" t="str">
        <f>IFERROR(VLOOKUP(D3,DB!A:K,11,0),"")</f>
        <v>R5</v>
      </c>
      <c r="C3" s="37">
        <v>1</v>
      </c>
      <c r="D3" s="37" t="s">
        <v>33268</v>
      </c>
      <c r="E3" s="37" t="s">
        <v>39102</v>
      </c>
      <c r="F3" s="38">
        <v>45926.188877314817</v>
      </c>
      <c r="G3" s="143">
        <f t="shared" ref="G3" ca="1" si="0">IFERROR(NOW()-F3,"")</f>
        <v>40.497512499998265</v>
      </c>
      <c r="H3" s="38">
        <v>45926.158159722225</v>
      </c>
      <c r="I3" s="37" t="str">
        <f>IFERROR(VLOOKUP(D3,DB!A:F,6,0),"")</f>
        <v>SCECO</v>
      </c>
      <c r="J3" s="37" t="str">
        <f>IFERROR(VLOOKUP(D3,DB!A:G,7,0),"")</f>
        <v>Good</v>
      </c>
      <c r="K3" s="37" t="s">
        <v>39116</v>
      </c>
      <c r="L3" s="37" t="str">
        <f>IFERROR(VLOOKUP(D3,DB!A:I,9,0),"")</f>
        <v>Latis</v>
      </c>
      <c r="M3" s="116"/>
    </row>
    <row r="4" spans="1:13" ht="48" customHeight="1">
      <c r="A4" s="151" t="s">
        <v>39117</v>
      </c>
      <c r="B4" s="151" t="str">
        <f>IFERROR(VLOOKUP(D4,DB!A:K,11,0),"")</f>
        <v>R5</v>
      </c>
      <c r="C4" s="151">
        <v>1</v>
      </c>
      <c r="D4" s="151" t="s">
        <v>34758</v>
      </c>
      <c r="E4" s="151" t="s">
        <v>39102</v>
      </c>
      <c r="F4" s="152">
        <v>45948.661111111112</v>
      </c>
      <c r="G4" s="153">
        <f ca="1">IFERROR(NOW()-F4,"")</f>
        <v>18.025278703702497</v>
      </c>
      <c r="H4" s="152">
        <v>45948.661111111112</v>
      </c>
      <c r="I4" s="151" t="str">
        <f>IFERROR(VLOOKUP(D4,DB!A:F,6,0),"")</f>
        <v>SCECO</v>
      </c>
      <c r="J4" s="151" t="str">
        <f>IFERROR(VLOOKUP(D4,DB!A:G,7,0),"")</f>
        <v>Dead</v>
      </c>
      <c r="K4" s="151" t="s">
        <v>39118</v>
      </c>
      <c r="L4" s="151" t="str">
        <f>IFERROR(VLOOKUP(D4,DB!A:I,9,0),"")</f>
        <v>Latis</v>
      </c>
    </row>
    <row r="5" spans="1:13" ht="15">
      <c r="A5" s="151"/>
      <c r="B5" s="151" t="str">
        <f>IFERROR(VLOOKUP(D5,DB!A:K,11,0),"")</f>
        <v/>
      </c>
      <c r="C5" s="151"/>
      <c r="D5" s="151"/>
      <c r="E5" s="151"/>
      <c r="F5" s="152"/>
      <c r="G5" s="153">
        <f ca="1">IFERROR(NOW()-F5,"")</f>
        <v>45966.686389814815</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45966.686389814815</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45966.686389814815</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45966.686389814815</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45966.686389814815</v>
      </c>
      <c r="H9" s="152"/>
      <c r="I9" s="151" t="str">
        <f>IFERROR(VLOOKUP(D9,DB!A:F,6,0),"")</f>
        <v/>
      </c>
      <c r="J9" s="151" t="str">
        <f>IFERROR(VLOOKUP(D9,DB!A:G,7,0),"")</f>
        <v/>
      </c>
      <c r="K9" s="151"/>
      <c r="L9" s="151" t="str">
        <f>IFERROR(VLOOKUP(D9,DB!A:I,9,0),"")</f>
        <v/>
      </c>
    </row>
    <row r="10" spans="1:13" ht="15">
      <c r="A10" s="151"/>
      <c r="B10" s="151"/>
      <c r="C10" s="151"/>
      <c r="D10" s="151"/>
      <c r="E10" s="151"/>
      <c r="F10" s="152"/>
      <c r="G10" s="153">
        <f ca="1">IFERROR(NOW()-F10,"")</f>
        <v>45966.686389814815</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45966.686389814815</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45966.686389814815</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45966.686389814815</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45966.686389814815</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45966.686389814815</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45966.686389814815</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45966.686389814815</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45966.686389814815</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45966.686389814815</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45966.686389814815</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45966.686389814815</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45966.686389814815</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45966.686389814815</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45966.686389814815</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45966.686389814815</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45966.686389814815</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45966.686389814815</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45966.686389814815</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45966.686389814815</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45966.686389814815</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45966.686389814815</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45966.686389814815</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45966.686389814815</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45966.686389814815</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45966.686389814815</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45966.686389814815</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45966.686389814815</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45966.686389814815</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45966.686389814815</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45966.686389814815</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45966.686389814815</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45966.686389814815</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45966.686389814815</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45966.686389814815</v>
      </c>
      <c r="H44" s="152"/>
      <c r="I44" s="151" t="str">
        <f>IFERROR(VLOOKUP(D44,DB!A:F,6,0),"")</f>
        <v/>
      </c>
      <c r="J44" s="151" t="str">
        <f>IFERROR(VLOOKUP(D44,DB!A:G,7,0),"")</f>
        <v/>
      </c>
      <c r="K44" s="151"/>
      <c r="L44" s="151" t="str">
        <f>IFERROR(VLOOKUP(D44,DB!A:I,9,0),"")</f>
        <v/>
      </c>
    </row>
    <row r="45" spans="1:12" ht="15">
      <c r="A45" s="157"/>
      <c r="B45" s="157" t="str">
        <f>IFERROR(VLOOKUP(D45,DB!A:K,11,0),"")</f>
        <v/>
      </c>
      <c r="C45" s="157"/>
      <c r="D45" s="157"/>
      <c r="E45" s="157"/>
      <c r="F45" s="158"/>
      <c r="G45" s="159">
        <f ca="1">IFERROR(NOW()-F45,"")</f>
        <v>45966.686389814815</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45966.686389814815</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45966.686389814815</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45966.686389814815</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45966.686389814815</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45966.686389814815</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45966.686389814815</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45966.686389814815</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45966.686389814815</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45966.686389814815</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45966.686389814815</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45966.686389814815</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45966.686389814815</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45966.686389814815</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45966.686389814815</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45966.686389814815</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45966.686389814815</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45966.686389814815</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45966.686389814815</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45966.686389814815</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45966.686389814815</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45966.686389814815</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45966.686389814815</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45966.686389814815</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45966.686389814815</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45966.686389814815</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45966.686389814815</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45966.686389814815</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45966.686389814815</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45966.686389814815</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45966.686389814815</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45966.686389814815</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45966.686389814815</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45966.686389814815</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45966.686389814815</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45966.686389814815</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45966.686389814815</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45966.686389814815</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45966.686389814815</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45966.686389814815</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45966.686389814815</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45966.686389814815</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45966.686389814815</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45966.686389814815</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45966.686389814815</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45966.686389814815</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45966.686389814815</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45966.686389814815</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45966.686389814815</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45966.686389814815</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45966.686389814815</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45966.686389814815</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45966.686389814815</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45966.686389814815</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45966.686389814815</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45966.686389814815</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45966.686389814815</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45966.686389814815</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45966.686389814815</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45966.686389814815</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45966.686389814815</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45966.686389814815</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45966.686389814815</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45966.686389814815</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45966.686389814815</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45966.686389814815</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45966.686389814815</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45966.686389814815</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45966.686389814815</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45966.686389814815</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45966.686389814815</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45966.686389814815</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45966.686389814815</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45966.686389814815</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45966.686389814815</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45966.686389814815</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45966.686389814815</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45966.686389814815</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45966.686389814815</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45966.686389814815</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45966.686389814815</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45966.686389814815</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45966.686389814815</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45966.686389814815</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45966.686389814815</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45966.686389814815</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45966.686389814815</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45966.686389814815</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45966.686389814815</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45966.686389814815</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45966.686389814815</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45966.686389814815</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45966.686389814815</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45966.686389814815</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45966.686389814815</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45966.686389814815</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45966.686389814815</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45966.686389814815</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45966.686389814815</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45966.686389814815</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45966.686389814815</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45966.686389814815</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45966.686389814815</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45966.686389814815</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45966.686389814815</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45966.686389814815</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45966.686389814815</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45966.686389814815</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45966.686389814815</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45966.686389814815</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45966.686389814815</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45966.686389814815</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45966.686389814815</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45966.686389814815</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45966.686389814815</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45966.686389814815</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45966.686389814815</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45966.686389814815</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45966.686389814815</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45966.686389814815</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45966.686389814815</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45966.686389814815</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45966.686389814815</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45966.686389814815</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45966.686389814815</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45966.686389814815</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45966.686389814815</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45966.686389814815</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45966.686389814815</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45966.686389814815</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45966.686389814815</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45966.686389814815</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45966.686389814815</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45966.686389814815</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45966.686389814815</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45966.686389814815</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45966.686389814815</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45966.686389814815</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45966.686389814815</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45966.686389814815</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45966.686389814815</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45966.686389814815</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45966.686389814815</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45966.686389814815</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45966.686389814815</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45966.686389814815</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45966.686389814815</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45966.686389814815</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45966.686389814815</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45966.686389814815</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45966.686389814815</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45966.686389814815</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45966.686389814815</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45966.686389814815</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45966.686389814815</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45966.686389814815</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45966.686389814815</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45966.686389814815</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45966.686389814815</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45966.686389814815</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45966.686389814815</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45966.686389814815</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45966.686389814815</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45966.686389814815</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45966.686389814815</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45966.686389814815</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45966.686389814815</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45966.686389814815</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45966.686389814815</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45966.686389814815</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45966.686389814815</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45966.686389814815</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45966.686389814815</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45966.686389814815</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45966.686389814815</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45966.686389814815</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45966.686389814815</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45966.686389814815</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45966.686389814815</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45966.686389814815</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45966.686389814815</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45966.686389814815</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45966.686389814815</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45966.686389814815</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45966.686389814815</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45966.686389814815</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45966.686389814815</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45966.686389814815</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45966.686389814815</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45966.686389814815</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45966.686389814815</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45966.686389814815</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45966.686389814815</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45966.686389814815</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45966.686389814815</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45966.686389814815</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45966.686389814815</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45966.686389814815</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45966.686389814815</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45966.686389814815</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45966.686389814815</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45966.686389814815</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45966.686389814815</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45966.686389814815</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45966.686389814815</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45966.686389814815</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45966.686389814815</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45966.686389814815</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45966.686389814815</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45966.686389814815</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45966.686389814815</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45966.686389814815</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45966.686389814815</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45966.686389814815</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45966.686389814815</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45966.686389814815</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45966.686389814815</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45966.686389814815</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45966.686389814815</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45966.686389814815</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45966.686389814815</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45966.686389814815</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45966.686389814815</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45966.686389814815</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45966.686389814815</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45966.686389814815</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45966.686389814815</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45966.686389814815</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45966.686389814815</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45966.686389814815</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45966.686389814815</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45966.686389814815</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45966.686389814815</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45966.686389814815</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45966.686389814815</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45966.686389814815</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45966.686389814815</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45966.686389814815</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45966.686389814815</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45966.686389814815</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45966.686389814815</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45966.686389814815</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45966.686389814815</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45966.686389814815</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45966.686389814815</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45966.686389814815</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45966.686389814815</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45966.686389814815</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45966.686389814815</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45966.686389814815</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45966.686389814815</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45966.686389814815</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45966.686389814815</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45966.686389814815</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45966.686389814815</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45966.686389814815</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45966.686389814815</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45966.686389814815</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45966.686389814815</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45966.686389814815</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45966.686389814815</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45966.686389814815</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45966.686389814815</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45966.686389814815</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45966.686389814815</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45966.686389814815</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45966.686389814815</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45966.686389814815</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45966.686389814815</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45966.686389814815</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45966.686389814815</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45966.686389814815</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45966.686389814815</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45966.686389814815</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45966.686389814815</v>
      </c>
      <c r="H319" s="158"/>
      <c r="I319" s="157" t="str">
        <f>IFERROR(VLOOKUP(D319,DB!A:F,6,0),"")</f>
        <v/>
      </c>
      <c r="J319" s="157" t="str">
        <f>IFERROR(VLOOKUP(D319,DB!A:G,7,0),"")</f>
        <v/>
      </c>
      <c r="K319" s="157"/>
      <c r="L319" s="157" t="str">
        <f>IFERROR(VLOOKUP(D319,DB!A:I,9,0),"")</f>
        <v/>
      </c>
    </row>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9" ht="15"/>
    <row r="430" ht="15"/>
    <row r="431" ht="15"/>
    <row r="432" ht="15"/>
    <row r="433" ht="15"/>
    <row r="434" ht="15"/>
    <row r="435" ht="15"/>
    <row r="436" ht="15"/>
    <row r="437" ht="15"/>
    <row r="438" ht="15"/>
    <row r="439"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8" ht="15"/>
    <row r="529" ht="15"/>
    <row r="530" ht="15"/>
    <row r="531" ht="15"/>
    <row r="532" ht="15"/>
    <row r="533" ht="15"/>
    <row r="558" ht="15"/>
    <row r="559" ht="15"/>
    <row r="560" ht="15"/>
    <row r="561" ht="15"/>
    <row r="562" ht="15"/>
    <row r="563" ht="15"/>
    <row r="564" ht="15"/>
    <row r="565" ht="15"/>
    <row r="566" ht="15"/>
    <row r="567" ht="15"/>
    <row r="568"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857" ht="15"/>
    <row r="858" ht="15"/>
    <row r="859" ht="15"/>
    <row r="860" ht="15"/>
    <row r="861" ht="15"/>
    <row r="862" ht="15"/>
    <row r="863"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4" ht="15"/>
    <row r="1085" ht="15"/>
    <row r="1086" ht="15"/>
    <row r="1087" ht="15"/>
    <row r="1088" ht="15"/>
    <row r="1089" ht="15"/>
    <row r="1090" ht="15"/>
    <row r="1091" ht="15"/>
    <row r="1092" ht="15"/>
    <row r="1094" ht="15"/>
    <row r="1095" ht="15"/>
    <row r="1096" ht="15"/>
    <row r="1097" ht="15"/>
    <row r="1098" ht="15"/>
    <row r="1099" ht="15"/>
    <row r="1100" ht="15"/>
    <row r="1101" ht="15"/>
    <row r="1102" ht="15"/>
    <row r="1103" ht="15"/>
    <row r="1104" ht="15"/>
    <row r="1105" ht="15"/>
    <row r="1106" ht="15"/>
    <row r="1107" ht="15"/>
    <row r="1108" ht="15"/>
    <row r="1109" ht="15"/>
    <row r="1110" ht="15"/>
    <row r="1112" ht="15"/>
    <row r="1113" ht="15"/>
    <row r="1114" ht="15"/>
    <row r="1115" ht="15"/>
    <row r="1116" ht="15"/>
    <row r="1117"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2" ht="15"/>
    <row r="1194" ht="15"/>
    <row r="1195" ht="15"/>
    <row r="1196" ht="15"/>
    <row r="1199" ht="15"/>
    <row r="1200" ht="15"/>
    <row r="1203" ht="15"/>
    <row r="1204" ht="15"/>
    <row r="1205" ht="15"/>
    <row r="1206" ht="15"/>
    <row r="1207" ht="15"/>
    <row r="1208" ht="15"/>
    <row r="1209" ht="15"/>
    <row r="1210" ht="15"/>
    <row r="1211" ht="15"/>
    <row r="1217" ht="15"/>
    <row r="1218" ht="15"/>
    <row r="1219" ht="15"/>
    <row r="1220" ht="15"/>
    <row r="1221" ht="15"/>
    <row r="1222" ht="15"/>
    <row r="1223" ht="15"/>
    <row r="1224" ht="15"/>
    <row r="1225" ht="15"/>
    <row r="1233" ht="15"/>
    <row r="1234" ht="15"/>
    <row r="1235" ht="15"/>
    <row r="1236" ht="15"/>
    <row r="1237" ht="15"/>
    <row r="1238" ht="15"/>
    <row r="1239" ht="15"/>
    <row r="1240" ht="15"/>
    <row r="1241" ht="15"/>
    <row r="1242" ht="15"/>
    <row r="1243" ht="15"/>
    <row r="1244" ht="15"/>
    <row r="1245" ht="15"/>
    <row r="1246" ht="15"/>
    <row r="1247" ht="15"/>
    <row r="1248" ht="15"/>
    <row r="1250" ht="15"/>
    <row r="1252" ht="15"/>
    <row r="1253" ht="15"/>
  </sheetData>
  <dataValidations count="2">
    <dataValidation allowBlank="1" showInputMessage="1" showErrorMessage="1" sqref="E1" xr:uid="{920C6338-E771-4DAE-8C89-92A9093EA4DE}"/>
    <dataValidation type="list" allowBlank="1" showInputMessage="1" showErrorMessage="1" sqref="E2:E3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39119</v>
      </c>
      <c r="B2" s="171" t="str">
        <f>IFERROR(VLOOKUP(D2,DB!A:K,11,0),"")</f>
        <v>R6</v>
      </c>
      <c r="C2" s="168">
        <v>2</v>
      </c>
      <c r="D2" s="171" t="s">
        <v>36952</v>
      </c>
      <c r="E2" s="102" t="s">
        <v>39120</v>
      </c>
      <c r="F2" s="172">
        <v>45966.629849537036</v>
      </c>
      <c r="G2" s="115">
        <f ca="1">IFERROR(NOW()-F2,"-")</f>
        <v>5.6540277779276948E-2</v>
      </c>
      <c r="H2" s="172">
        <v>45966.620196759257</v>
      </c>
      <c r="I2" s="171" t="str">
        <f>IFERROR(VLOOKUP(D2,DB!A:F,6,0),"")</f>
        <v>SCECO</v>
      </c>
      <c r="J2" s="102" t="str">
        <f>IFERROR(VLOOKUP(D2,DB!A:G,7,0),"")</f>
        <v>Vandalized+No BB Design</v>
      </c>
      <c r="K2" s="169" t="s">
        <v>39121</v>
      </c>
      <c r="L2" s="173" t="str">
        <f>IFERROR(VLOOKUP(D2,DB!A:I,9,0),"")</f>
        <v>Latis</v>
      </c>
    </row>
    <row r="3" spans="1:16383" ht="31.5" customHeight="1">
      <c r="A3" s="170" t="s">
        <v>39122</v>
      </c>
      <c r="B3" s="171" t="str">
        <f>IFERROR(VLOOKUP(D3,DB!A:K,11,0),"")</f>
        <v>R6</v>
      </c>
      <c r="C3" s="168">
        <v>1</v>
      </c>
      <c r="D3" s="102" t="s">
        <v>32249</v>
      </c>
      <c r="E3" s="102" t="s">
        <v>39120</v>
      </c>
      <c r="F3" s="172"/>
      <c r="G3" s="115">
        <f ca="1">IFERROR(NOW()-F3,"-")</f>
        <v>45966.686389814815</v>
      </c>
      <c r="H3" s="172">
        <v>45966.623807870368</v>
      </c>
      <c r="I3" s="171" t="str">
        <f>IFERROR(VLOOKUP(D3,DB!A:F,6,0),"")</f>
        <v>SCECO</v>
      </c>
      <c r="J3" s="102" t="str">
        <f>IFERROR(VLOOKUP(D3,DB!A:G,7,0),"")</f>
        <v>Dead</v>
      </c>
      <c r="K3" s="169" t="s">
        <v>39123</v>
      </c>
      <c r="L3" s="173" t="str">
        <f>IFERROR(VLOOKUP(D3,DB!A:I,9,0),"")</f>
        <v>Latis</v>
      </c>
    </row>
    <row r="4" spans="1:16383" ht="31.5" customHeight="1">
      <c r="A4" s="170"/>
      <c r="B4" s="171" t="str">
        <f>IFERROR(VLOOKUP(D4,DB!A:K,11,0),"")</f>
        <v/>
      </c>
      <c r="C4" s="168"/>
      <c r="D4" s="171"/>
      <c r="E4" s="102"/>
      <c r="F4" s="172"/>
      <c r="G4" s="115">
        <f ca="1">IFERROR(NOW()-F4,"-")</f>
        <v>45966.686389814815</v>
      </c>
      <c r="H4" s="172"/>
      <c r="I4" s="171" t="str">
        <f>IFERROR(VLOOKUP(D4,DB!A:F,6,0),"")</f>
        <v/>
      </c>
      <c r="J4" s="102" t="str">
        <f>IFERROR(VLOOKUP(D4,DB!A:G,7,0),"")</f>
        <v/>
      </c>
      <c r="K4" s="169"/>
      <c r="L4" s="173" t="str">
        <f>IFERROR(VLOOKUP(D4,DB!A:I,9,0),"")</f>
        <v/>
      </c>
    </row>
    <row r="5" spans="1:16383" ht="31.5" customHeight="1">
      <c r="A5" s="170"/>
      <c r="B5" s="171" t="str">
        <f>IFERROR(VLOOKUP(D5,DB!A:K,11,0),"")</f>
        <v/>
      </c>
      <c r="C5" s="168"/>
      <c r="D5" s="171"/>
      <c r="E5" s="102"/>
      <c r="F5" s="172"/>
      <c r="G5" s="115">
        <f ca="1">IFERROR(NOW()-F5,"-")</f>
        <v>45966.686389814815</v>
      </c>
      <c r="H5" s="172"/>
      <c r="I5" s="171" t="str">
        <f>IFERROR(VLOOKUP(D5,DB!A:F,6,0),"")</f>
        <v/>
      </c>
      <c r="J5" s="102" t="str">
        <f>IFERROR(VLOOKUP(D5,DB!A:G,7,0),"")</f>
        <v/>
      </c>
      <c r="K5" s="169"/>
      <c r="L5" s="173" t="str">
        <f>IFERROR(VLOOKUP(D5,DB!A:I,9,0),"")</f>
        <v/>
      </c>
    </row>
    <row r="6" spans="1:16383" ht="31.5" customHeight="1">
      <c r="A6" s="170"/>
      <c r="B6" s="171" t="str">
        <f>IFERROR(VLOOKUP(D6,DB!A:K,11,0),"")</f>
        <v/>
      </c>
      <c r="C6" s="168"/>
      <c r="D6" s="171"/>
      <c r="E6" s="102"/>
      <c r="F6" s="172"/>
      <c r="G6" s="115">
        <f ca="1">IFERROR(NOW()-F6,"-")</f>
        <v>45966.686389814815</v>
      </c>
      <c r="H6" s="172"/>
      <c r="I6" s="171" t="str">
        <f>IFERROR(VLOOKUP(D6,DB!A:F,6,0),"")</f>
        <v/>
      </c>
      <c r="J6" s="102" t="str">
        <f>IFERROR(VLOOKUP(D6,DB!A:G,7,0),"")</f>
        <v/>
      </c>
      <c r="K6" s="169"/>
      <c r="L6" s="173" t="str">
        <f>IFERROR(VLOOKUP(D6,DB!A:I,9,0),"")</f>
        <v/>
      </c>
    </row>
    <row r="7" spans="1:16383" ht="31.5" customHeight="1">
      <c r="A7" s="170"/>
      <c r="B7" s="171" t="str">
        <f>IFERROR(VLOOKUP(D7,DB!A:K,11,0),"")</f>
        <v/>
      </c>
      <c r="C7" s="168"/>
      <c r="D7" s="171"/>
      <c r="E7" s="102"/>
      <c r="F7" s="172"/>
      <c r="G7" s="115">
        <f ca="1">IFERROR(NOW()-F7,"-")</f>
        <v>45966.686389814815</v>
      </c>
      <c r="H7" s="172"/>
      <c r="I7" s="171" t="str">
        <f>IFERROR(VLOOKUP(D7,DB!A:F,6,0),"")</f>
        <v/>
      </c>
      <c r="J7" s="102" t="str">
        <f>IFERROR(VLOOKUP(D7,DB!A:G,7,0),"")</f>
        <v/>
      </c>
      <c r="K7" s="169"/>
      <c r="L7" s="173" t="str">
        <f>IFERROR(VLOOKUP(D7,DB!A:I,9,0),"")</f>
        <v/>
      </c>
    </row>
    <row r="8" spans="1:16383" ht="31.5" customHeight="1">
      <c r="A8" s="174"/>
      <c r="B8" s="175" t="str">
        <f>IFERROR(VLOOKUP(D8,DB!A:K,11,0),"")</f>
        <v/>
      </c>
      <c r="C8" s="168"/>
      <c r="D8" s="175"/>
      <c r="E8" s="102"/>
      <c r="F8" s="176"/>
      <c r="G8" s="115">
        <f ca="1">IFERROR(NOW()-F8,"-")</f>
        <v>45966.686389814815</v>
      </c>
      <c r="H8" s="176"/>
      <c r="I8" s="175" t="str">
        <f>IFERROR(VLOOKUP(D8,DB!A:F,6,0),"")</f>
        <v/>
      </c>
      <c r="J8" s="175" t="str">
        <f>IFERROR(VLOOKUP(D8,DB!A:G,7,0),"")</f>
        <v/>
      </c>
      <c r="K8" s="169"/>
      <c r="L8" s="177" t="str">
        <f>IFERROR(VLOOKUP(D8,DB!A:I,9,0),"")</f>
        <v/>
      </c>
    </row>
    <row r="9" spans="1:16383" ht="31.5" customHeight="1">
      <c r="A9" s="174"/>
      <c r="B9" s="175" t="str">
        <f>IFERROR(VLOOKUP(D9,DB!A:K,11,0),"")</f>
        <v/>
      </c>
      <c r="C9" s="168"/>
      <c r="D9" s="175"/>
      <c r="E9" s="102"/>
      <c r="F9" s="176"/>
      <c r="G9" s="115">
        <f ca="1">IFERROR(NOW()-F9,"-")</f>
        <v>45966.686389814815</v>
      </c>
      <c r="H9" s="176"/>
      <c r="I9" s="175" t="str">
        <f>IFERROR(VLOOKUP(D9,DB!A:F,6,0),"")</f>
        <v/>
      </c>
      <c r="J9" s="175" t="str">
        <f>IFERROR(VLOOKUP(D9,DB!A:G,7,0),"")</f>
        <v/>
      </c>
      <c r="K9" s="169"/>
      <c r="L9" s="177" t="str">
        <f>IFERROR(VLOOKUP(D9,DB!A:I,9,0),"")</f>
        <v/>
      </c>
    </row>
    <row r="10" spans="1:16383" ht="31.5" customHeight="1">
      <c r="A10" s="174"/>
      <c r="B10" s="175" t="str">
        <f>IFERROR(VLOOKUP(D10,DB!A:K,11,0),"")</f>
        <v/>
      </c>
      <c r="C10" s="168"/>
      <c r="D10" s="175"/>
      <c r="E10" s="102"/>
      <c r="F10" s="176"/>
      <c r="G10" s="115">
        <f ca="1">IFERROR(NOW()-F10,"-")</f>
        <v>45966.686389814815</v>
      </c>
      <c r="H10" s="176"/>
      <c r="I10" s="175" t="str">
        <f>IFERROR(VLOOKUP(D10,DB!A:F,6,0),"")</f>
        <v/>
      </c>
      <c r="J10" s="175" t="str">
        <f>IFERROR(VLOOKUP(D10,DB!A:G,7,0),"")</f>
        <v/>
      </c>
      <c r="K10" s="169"/>
      <c r="L10" s="177" t="str">
        <f>IFERROR(VLOOKUP(D10,DB!A:I,9,0),"")</f>
        <v/>
      </c>
    </row>
    <row r="11" spans="1:16383" ht="31.5" customHeight="1">
      <c r="A11" s="174"/>
      <c r="B11" s="175" t="str">
        <f>IFERROR(VLOOKUP(D11,DB!A:K,11,0),"")</f>
        <v/>
      </c>
      <c r="C11" s="168"/>
      <c r="D11" s="175"/>
      <c r="E11" s="102"/>
      <c r="F11" s="176"/>
      <c r="G11" s="115">
        <f ca="1">IFERROR(NOW()-F11,"-")</f>
        <v>45966.686389814815</v>
      </c>
      <c r="H11" s="176"/>
      <c r="I11" s="175" t="str">
        <f>IFERROR(VLOOKUP(D11,DB!A:F,6,0),"")</f>
        <v/>
      </c>
      <c r="J11" s="175" t="str">
        <f>IFERROR(VLOOKUP(D11,DB!A:G,7,0),"")</f>
        <v/>
      </c>
      <c r="K11" s="169"/>
      <c r="L11" s="177" t="str">
        <f>IFERROR(VLOOKUP(D11,DB!A:I,9,0),"")</f>
        <v/>
      </c>
    </row>
    <row r="12" spans="1:16383" ht="31.5" customHeight="1">
      <c r="A12" s="174"/>
      <c r="B12" s="175" t="str">
        <f>IFERROR(VLOOKUP(D12,DB!A:K,11,0),"")</f>
        <v/>
      </c>
      <c r="C12" s="168"/>
      <c r="D12" s="175"/>
      <c r="E12" s="102"/>
      <c r="F12" s="176"/>
      <c r="G12" s="115">
        <f ca="1">IFERROR(NOW()-F12,"-")</f>
        <v>45966.686389814815</v>
      </c>
      <c r="H12" s="176"/>
      <c r="I12" s="175" t="str">
        <f>IFERROR(VLOOKUP(D12,DB!A:F,6,0),"")</f>
        <v/>
      </c>
      <c r="J12" s="175" t="str">
        <f>IFERROR(VLOOKUP(D12,DB!A:G,7,0),"")</f>
        <v/>
      </c>
      <c r="K12" s="169"/>
      <c r="L12" s="177" t="str">
        <f>IFERROR(VLOOKUP(D12,DB!A:I,9,0),"")</f>
        <v/>
      </c>
    </row>
    <row r="13" spans="1:16383" ht="31.5" customHeight="1">
      <c r="A13" s="174"/>
      <c r="B13" s="175" t="str">
        <f>IFERROR(VLOOKUP(D13,DB!A:K,11,0),"")</f>
        <v/>
      </c>
      <c r="C13" s="168"/>
      <c r="D13" s="175"/>
      <c r="E13" s="102"/>
      <c r="F13" s="176"/>
      <c r="G13" s="115">
        <f ca="1">IFERROR(NOW()-F13,"-")</f>
        <v>45966.686389814815</v>
      </c>
      <c r="H13" s="176"/>
      <c r="I13" s="175" t="str">
        <f>IFERROR(VLOOKUP(D13,DB!A:F,6,0),"")</f>
        <v/>
      </c>
      <c r="J13" s="175" t="str">
        <f>IFERROR(VLOOKUP(D13,DB!A:G,7,0),"")</f>
        <v/>
      </c>
      <c r="K13" s="169"/>
      <c r="L13" s="177" t="str">
        <f>IFERROR(VLOOKUP(D13,DB!A:I,9,0),"")</f>
        <v/>
      </c>
    </row>
    <row r="14" spans="1:16383" ht="31.5" customHeight="1">
      <c r="A14" s="174"/>
      <c r="B14" s="175" t="str">
        <f>IFERROR(VLOOKUP(D14,DB!A:K,11,0),"")</f>
        <v/>
      </c>
      <c r="C14" s="168"/>
      <c r="D14" s="175"/>
      <c r="E14" s="102"/>
      <c r="F14" s="176"/>
      <c r="G14" s="115">
        <f ca="1">IFERROR(NOW()-F14,"-")</f>
        <v>45966.686389814815</v>
      </c>
      <c r="H14" s="176"/>
      <c r="I14" s="175" t="str">
        <f>IFERROR(VLOOKUP(D14,DB!A:F,6,0),"")</f>
        <v/>
      </c>
      <c r="J14" s="175" t="str">
        <f>IFERROR(VLOOKUP(D14,DB!A:G,7,0),"")</f>
        <v/>
      </c>
      <c r="K14" s="169"/>
      <c r="L14" s="177" t="str">
        <f>IFERROR(VLOOKUP(D14,DB!A:I,9,0),"")</f>
        <v/>
      </c>
    </row>
    <row r="15" spans="1:16383" ht="31.5" customHeight="1">
      <c r="A15" s="174"/>
      <c r="B15" s="175" t="str">
        <f>IFERROR(VLOOKUP(D15,DB!A:K,11,0),"")</f>
        <v/>
      </c>
      <c r="C15" s="168"/>
      <c r="D15" s="175"/>
      <c r="E15" s="102"/>
      <c r="F15" s="176"/>
      <c r="G15" s="115">
        <f ca="1">IFERROR(NOW()-F15,"-")</f>
        <v>45966.686389814815</v>
      </c>
      <c r="H15" s="176"/>
      <c r="I15" s="175" t="str">
        <f>IFERROR(VLOOKUP(D15,DB!A:F,6,0),"")</f>
        <v/>
      </c>
      <c r="J15" s="175" t="str">
        <f>IFERROR(VLOOKUP(D15,DB!A:G,7,0),"")</f>
        <v/>
      </c>
      <c r="K15" s="169"/>
      <c r="L15" s="177" t="str">
        <f>IFERROR(VLOOKUP(D15,DB!A:I,9,0),"")</f>
        <v/>
      </c>
    </row>
    <row r="16" spans="1:16383" ht="31.5" customHeight="1">
      <c r="A16" s="174"/>
      <c r="B16" s="175" t="str">
        <f>IFERROR(VLOOKUP(D16,DB!A:K,11,0),"")</f>
        <v/>
      </c>
      <c r="C16" s="168"/>
      <c r="D16" s="175"/>
      <c r="E16" s="102"/>
      <c r="F16" s="176"/>
      <c r="G16" s="115">
        <f ca="1">IFERROR(NOW()-F16,"-")</f>
        <v>45966.686389814815</v>
      </c>
      <c r="H16" s="176"/>
      <c r="I16" s="175" t="str">
        <f>IFERROR(VLOOKUP(D16,DB!A:F,6,0),"")</f>
        <v/>
      </c>
      <c r="J16" s="175" t="str">
        <f>IFERROR(VLOOKUP(D16,DB!A:G,7,0),"")</f>
        <v/>
      </c>
      <c r="K16" s="169"/>
      <c r="L16" s="177" t="str">
        <f>IFERROR(VLOOKUP(D16,DB!A:I,9,0),"")</f>
        <v/>
      </c>
    </row>
    <row r="17" spans="1:12" ht="31.5" customHeight="1">
      <c r="A17" s="174"/>
      <c r="B17" s="175" t="str">
        <f>IFERROR(VLOOKUP(D17,DB!A:K,11,0),"")</f>
        <v/>
      </c>
      <c r="C17" s="168"/>
      <c r="D17" s="175"/>
      <c r="E17" s="102"/>
      <c r="F17" s="176"/>
      <c r="G17" s="115">
        <f ca="1">IFERROR(NOW()-F17,"-")</f>
        <v>45966.686389814815</v>
      </c>
      <c r="H17" s="176"/>
      <c r="I17" s="175" t="str">
        <f>IFERROR(VLOOKUP(D17,DB!A:F,6,0),"")</f>
        <v/>
      </c>
      <c r="J17" s="175" t="str">
        <f>IFERROR(VLOOKUP(D17,DB!A:G,7,0),"")</f>
        <v/>
      </c>
      <c r="K17" s="169"/>
      <c r="L17" s="177" t="str">
        <f>IFERROR(VLOOKUP(D17,DB!A:I,9,0),"")</f>
        <v/>
      </c>
    </row>
    <row r="18" spans="1:12" ht="31.5" customHeight="1">
      <c r="A18" s="174"/>
      <c r="B18" s="175" t="str">
        <f>IFERROR(VLOOKUP(D18,DB!A:K,11,0),"")</f>
        <v/>
      </c>
      <c r="C18" s="168"/>
      <c r="D18" s="175"/>
      <c r="E18" s="102"/>
      <c r="F18" s="176"/>
      <c r="G18" s="115">
        <f ca="1">IFERROR(NOW()-F18,"-")</f>
        <v>45966.686389814815</v>
      </c>
      <c r="H18" s="176"/>
      <c r="I18" s="175" t="str">
        <f>IFERROR(VLOOKUP(D18,DB!A:F,6,0),"")</f>
        <v/>
      </c>
      <c r="J18" s="175" t="str">
        <f>IFERROR(VLOOKUP(D18,DB!A:G,7,0),"")</f>
        <v/>
      </c>
      <c r="K18" s="169"/>
      <c r="L18" s="177" t="str">
        <f>IFERROR(VLOOKUP(D18,DB!A:I,9,0),"")</f>
        <v/>
      </c>
    </row>
    <row r="19" spans="1:12" ht="31.5" customHeight="1">
      <c r="A19" s="174"/>
      <c r="B19" s="175" t="str">
        <f>IFERROR(VLOOKUP(D19,DB!A:K,11,0),"")</f>
        <v/>
      </c>
      <c r="C19" s="168"/>
      <c r="D19" s="175"/>
      <c r="E19" s="102"/>
      <c r="F19" s="176"/>
      <c r="G19" s="115">
        <f ca="1">IFERROR(NOW()-F19,"-")</f>
        <v>45966.686389814815</v>
      </c>
      <c r="H19" s="176"/>
      <c r="I19" s="175" t="str">
        <f>IFERROR(VLOOKUP(D19,DB!A:F,6,0),"")</f>
        <v/>
      </c>
      <c r="J19" s="175" t="str">
        <f>IFERROR(VLOOKUP(D19,DB!A:G,7,0),"")</f>
        <v/>
      </c>
      <c r="K19" s="169"/>
      <c r="L19" s="177" t="str">
        <f>IFERROR(VLOOKUP(D19,DB!A:I,9,0),"")</f>
        <v/>
      </c>
    </row>
    <row r="20" spans="1:12" ht="31.5" customHeight="1">
      <c r="A20" s="174"/>
      <c r="B20" s="175" t="str">
        <f>IFERROR(VLOOKUP(D20,DB!A:K,11,0),"")</f>
        <v/>
      </c>
      <c r="C20" s="168"/>
      <c r="D20" s="175"/>
      <c r="E20" s="102"/>
      <c r="F20" s="176"/>
      <c r="G20" s="115">
        <f ca="1">IFERROR(NOW()-F20,"-")</f>
        <v>45966.686389814815</v>
      </c>
      <c r="H20" s="176"/>
      <c r="I20" s="175" t="str">
        <f>IFERROR(VLOOKUP(D20,DB!A:F,6,0),"")</f>
        <v/>
      </c>
      <c r="J20" s="175" t="str">
        <f>IFERROR(VLOOKUP(D20,DB!A:G,7,0),"")</f>
        <v/>
      </c>
      <c r="K20" s="169"/>
      <c r="L20" s="177" t="str">
        <f>IFERROR(VLOOKUP(D20,DB!A:I,9,0),"")</f>
        <v/>
      </c>
    </row>
    <row r="21" spans="1:12" ht="31.5" customHeight="1">
      <c r="A21" s="174"/>
      <c r="B21" s="175" t="str">
        <f>IFERROR(VLOOKUP(D21,DB!A:K,11,0),"")</f>
        <v/>
      </c>
      <c r="C21" s="168"/>
      <c r="D21" s="175"/>
      <c r="E21" s="102"/>
      <c r="F21" s="176"/>
      <c r="G21" s="115">
        <f ca="1">IFERROR(NOW()-F21,"-")</f>
        <v>45966.686389814815</v>
      </c>
      <c r="H21" s="176"/>
      <c r="I21" s="175" t="str">
        <f>IFERROR(VLOOKUP(D21,DB!A:F,6,0),"")</f>
        <v/>
      </c>
      <c r="J21" s="175" t="str">
        <f>IFERROR(VLOOKUP(D21,DB!A:G,7,0),"")</f>
        <v/>
      </c>
      <c r="K21" s="169"/>
      <c r="L21" s="177" t="str">
        <f>IFERROR(VLOOKUP(D21,DB!A:I,9,0),"")</f>
        <v/>
      </c>
    </row>
    <row r="22" spans="1:12" ht="31.5" customHeight="1">
      <c r="A22" s="174"/>
      <c r="B22" s="175" t="str">
        <f>IFERROR(VLOOKUP(D22,DB!A:K,11,0),"")</f>
        <v/>
      </c>
      <c r="C22" s="168"/>
      <c r="D22" s="175"/>
      <c r="E22" s="102"/>
      <c r="F22" s="176"/>
      <c r="G22" s="115">
        <f ca="1">IFERROR(NOW()-F22,"-")</f>
        <v>45966.686389814815</v>
      </c>
      <c r="H22" s="176"/>
      <c r="I22" s="175" t="str">
        <f>IFERROR(VLOOKUP(D22,DB!A:F,6,0),"")</f>
        <v/>
      </c>
      <c r="J22" s="175" t="str">
        <f>IFERROR(VLOOKUP(D22,DB!A:G,7,0),"")</f>
        <v/>
      </c>
      <c r="K22" s="169"/>
      <c r="L22" s="177" t="str">
        <f>IFERROR(VLOOKUP(D22,DB!A:I,9,0),"")</f>
        <v/>
      </c>
    </row>
    <row r="23" spans="1:12" ht="31.5" customHeight="1">
      <c r="A23" s="174"/>
      <c r="B23" s="175" t="str">
        <f>IFERROR(VLOOKUP(D23,DB!A:K,11,0),"")</f>
        <v/>
      </c>
      <c r="C23" s="168"/>
      <c r="D23" s="175"/>
      <c r="E23" s="102"/>
      <c r="F23" s="176"/>
      <c r="G23" s="115">
        <f ca="1">IFERROR(NOW()-F23,"-")</f>
        <v>45966.686389814815</v>
      </c>
      <c r="H23" s="176"/>
      <c r="I23" s="175" t="str">
        <f>IFERROR(VLOOKUP(D23,DB!A:F,6,0),"")</f>
        <v/>
      </c>
      <c r="J23" s="175" t="str">
        <f>IFERROR(VLOOKUP(D23,DB!A:G,7,0),"")</f>
        <v/>
      </c>
      <c r="K23" s="169"/>
      <c r="L23" s="177" t="str">
        <f>IFERROR(VLOOKUP(D23,DB!A:I,9,0),"")</f>
        <v/>
      </c>
    </row>
    <row r="24" spans="1:12" ht="31.5" customHeight="1">
      <c r="A24" s="103"/>
      <c r="B24" s="102" t="str">
        <f>IFERROR(VLOOKUP(D24,DB!A:K,11,0),"")</f>
        <v/>
      </c>
      <c r="C24" s="104"/>
      <c r="D24" s="102"/>
      <c r="E24" s="105"/>
      <c r="F24" s="106"/>
      <c r="G24" s="76">
        <f ca="1">IFERROR(NOW()-F24,"-")</f>
        <v>45966.686389814815</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45966.686389814815</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45966.686389814815</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45966.686389814815</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45966.686389814815</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45966.686389814815</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45966.686389814815</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45966.686389814815</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45966.686389814815</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45966.686389814815</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45966.686389814815</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45966.686389814815</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45966.686389814815</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45966.686389814815</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45966.686389814815</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45966.686389814815</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45966.686389814815</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45966.686389814815</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45966.686389814815</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45966.686389814815</v>
      </c>
      <c r="H43" s="106"/>
      <c r="I43" s="102" t="str">
        <f>IFERROR(VLOOKUP(D43,DB!A:F,6,0),"")</f>
        <v/>
      </c>
      <c r="J43" s="101" t="str">
        <f>IFERROR(VLOOKUP(D43,DB!A:G,7,0),"")</f>
        <v/>
      </c>
      <c r="K43" s="107"/>
      <c r="L43" s="108" t="str">
        <f>IFERROR(VLOOKUP(D43,DB!A:I,9,0),"")</f>
        <v/>
      </c>
    </row>
  </sheetData>
  <dataValidations count="2">
    <dataValidation allowBlank="1" showInputMessage="1" showErrorMessage="1" sqref="E1" xr:uid="{380493DB-286A-4683-AF55-C78F04945A49}"/>
    <dataValidation type="list" allowBlank="1" showInputMessage="1" showErrorMessage="1" sqref="E24:E4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2025-11-05T13:28:38Z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